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075" activeTab="3"/>
  </bookViews>
  <sheets>
    <sheet name="Титульный лист" sheetId="1" r:id="rId1"/>
    <sheet name="Тариф" sheetId="2" r:id="rId2"/>
    <sheet name="Надбавки" sheetId="3" r:id="rId3"/>
    <sheet name="ФХД" sheetId="4" r:id="rId4"/>
    <sheet name="Условия поставки" sheetId="5" r:id="rId5"/>
    <sheet name="Подключение" sheetId="6" r:id="rId6"/>
    <sheet name="ИП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ctivity">'[2]Титульный'!$G$32</definedName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R_LIST">'[1]REESTR_MO'!$D$2:$D$44</definedName>
    <definedName name="org">'[1]Титульный'!$G$19</definedName>
  </definedNames>
  <calcPr fullCalcOnLoad="1" refMode="R1C1"/>
</workbook>
</file>

<file path=xl/comments7.xml><?xml version="1.0" encoding="utf-8"?>
<comments xmlns="http://schemas.openxmlformats.org/spreadsheetml/2006/main">
  <authors>
    <author>I</author>
  </authors>
  <commentList>
    <comment ref="C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C2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C2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C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C3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C32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C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C6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C70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C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C7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C7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<sst xmlns="http://schemas.openxmlformats.org/spreadsheetml/2006/main" count="490" uniqueCount="345">
  <si>
    <t>Субъект РФ</t>
  </si>
  <si>
    <t>Тверская область</t>
  </si>
  <si>
    <t>Публикация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</si>
  <si>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</si>
  <si>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</si>
  <si>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</si>
  <si>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</si>
  <si>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</si>
  <si>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</si>
  <si>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</si>
  <si>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</si>
  <si>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ИНН организации</t>
  </si>
  <si>
    <t>КПП организации</t>
  </si>
  <si>
    <t>Вид деятельности, на которую установлен тариф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</si>
  <si>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</si>
  <si>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</si>
  <si>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</si>
  <si>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</si>
  <si>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</si>
  <si>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</si>
  <si>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</si>
  <si>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</si>
  <si>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</si>
  <si>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</si>
  <si>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</si>
  <si>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</si>
  <si>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</si>
  <si>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</si>
  <si>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</si>
  <si>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</si>
  <si>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</si>
  <si>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</si>
  <si>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</si>
  <si>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</si>
  <si>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</si>
  <si>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</si>
  <si>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</si>
  <si>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</si>
  <si>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</si>
  <si>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</si>
  <si>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подразделения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</si>
  <si>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</si>
  <si>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</si>
  <si>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</si>
  <si>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</si>
  <si>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</si>
  <si>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</si>
  <si>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</si>
  <si>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</si>
  <si>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</si>
  <si>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</si>
  <si>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</si>
  <si>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</si>
  <si>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</si>
  <si>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</si>
  <si>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</si>
  <si>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</si>
  <si>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</si>
  <si>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</si>
  <si>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</si>
  <si>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</si>
  <si>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</si>
  <si>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</si>
  <si>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</si>
  <si>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</si>
  <si>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</si>
  <si>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</si>
  <si>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</si>
  <si>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</si>
  <si>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</si>
  <si>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</si>
  <si>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</si>
  <si>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</si>
  <si>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</si>
  <si>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</si>
  <si>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Приказ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</si>
  <si>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</si>
  <si>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</si>
  <si>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</si>
  <si>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</si>
  <si>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</si>
  <si>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</si>
  <si>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</si>
  <si>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для населения</t>
  </si>
  <si>
    <t>руб./куб. м</t>
  </si>
  <si>
    <t>для бюджетных потребителей</t>
  </si>
  <si>
    <t>для прочих потребителей</t>
  </si>
  <si>
    <t>3</t>
  </si>
  <si>
    <t>руб./куб. м/час</t>
  </si>
  <si>
    <t>3.3</t>
  </si>
  <si>
    <t>3.3.1</t>
  </si>
  <si>
    <t>3.4</t>
  </si>
  <si>
    <t>3.5</t>
  </si>
  <si>
    <t>Комментарии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</si>
  <si>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</si>
  <si>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</si>
  <si>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</si>
  <si>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</si>
  <si>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</si>
  <si>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</si>
  <si>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</si>
  <si>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</si>
  <si>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</si>
  <si>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</si>
  <si>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</si>
  <si>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</si>
  <si>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</si>
  <si>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</si>
  <si>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</si>
  <si>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</si>
  <si>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</si>
  <si>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</si>
  <si>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</si>
  <si>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</si>
  <si>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</si>
  <si>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</si>
  <si>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</si>
  <si>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</si>
  <si>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</si>
  <si>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</si>
  <si>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</si>
  <si>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</si>
  <si>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</si>
  <si>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</si>
  <si>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</si>
  <si>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</si>
  <si>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</si>
  <si>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</si>
  <si>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</si>
  <si>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</si>
  <si>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</si>
  <si>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</si>
  <si>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</si>
  <si>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</si>
  <si>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</si>
  <si>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</si>
  <si>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</si>
  <si>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</si>
  <si>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</si>
  <si>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</si>
  <si>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</si>
  <si>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</si>
  <si>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</si>
  <si>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</si>
  <si>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</si>
  <si>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</si>
  <si>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</si>
  <si>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</si>
  <si>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</si>
  <si>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</si>
  <si>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</si>
  <si>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</si>
  <si>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</si>
  <si>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</si>
  <si>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</si>
  <si>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</si>
  <si>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Изменение стоимости основных фондов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</si>
  <si>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</si>
  <si>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</si>
  <si>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</si>
  <si>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</si>
  <si>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</si>
  <si>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</si>
  <si>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</si>
  <si>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тыс.куб.м</t>
  </si>
  <si>
    <t>9</t>
  </si>
  <si>
    <t>км</t>
  </si>
  <si>
    <t>13</t>
  </si>
  <si>
    <t>ед.</t>
  </si>
  <si>
    <t>14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</si>
  <si>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затрат, учтенные при установлении тарифа на очередной период регулирования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</si>
  <si>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Значение с 01.01.2013</t>
  </si>
  <si>
    <t>Значение с 01.07.2013</t>
  </si>
  <si>
    <t>Информация об условиях, на которых осуществляется поставка регулируемых товаров и (или) оказание регулируемых услуг</t>
  </si>
  <si>
    <t>Вид договора</t>
  </si>
  <si>
    <t>Условия публичных договоров</t>
  </si>
  <si>
    <t>Телефоны</t>
  </si>
  <si>
    <t>Адрес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</si>
  <si>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</si>
  <si>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Наименование показателей</t>
  </si>
  <si>
    <t>2.1. Надежность снабжения потребителей товарами (услугами)</t>
  </si>
  <si>
    <t>2.1.1.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</si>
  <si>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</si>
  <si>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</si>
  <si>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 xml:space="preserve">   Протяженность сетей (всех видов в однотрубном представлении), (км)</t>
  </si>
  <si>
    <t>2.1.2.</t>
  </si>
  <si>
    <t>Перебои в снабжении потребителей (часов на потребителя)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</si>
  <si>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</si>
  <si>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</si>
  <si>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Численность населения, муниципального образования (чел.)</t>
  </si>
  <si>
    <t>2.1.3.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</si>
  <si>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</si>
  <si>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</si>
  <si>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2.1.4.</t>
  </si>
  <si>
    <t>2.1.5.</t>
  </si>
  <si>
    <t>2.1.6.</t>
  </si>
  <si>
    <t>Индекс замены оборудования (%)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</si>
  <si>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</si>
  <si>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</si>
  <si>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Износ систем коммунальной инфраструктуры (%), в том числе:</t>
  </si>
  <si>
    <t>Удельный вес сетей, нуждающихся в замене (%)</t>
  </si>
  <si>
    <t>2.2. Сбалансированность системы коммунальной инфраструктуры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</si>
  <si>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</si>
  <si>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</si>
  <si>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</si>
  <si>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</si>
  <si>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 Доступность товаров и услуг для потребителей</t>
  </si>
  <si>
    <t>2.3.1.</t>
  </si>
  <si>
    <t>Доля потребителей в жилых домах, обеспеченных доступом к объектам (%)</t>
  </si>
  <si>
    <t>2.3.2.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</si>
  <si>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</si>
  <si>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</si>
  <si>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</si>
  <si>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2.3.3.</t>
  </si>
  <si>
    <t>Индекс нового строительства (ед.)</t>
  </si>
  <si>
    <t xml:space="preserve">   Протяженность построенных сетей (км.)</t>
  </si>
  <si>
    <t>2.3.4.</t>
  </si>
  <si>
    <t>2.3.5.</t>
  </si>
  <si>
    <t>Стоимость подключения в расчете на 1 м2 (%)</t>
  </si>
  <si>
    <t xml:space="preserve">   Средняя рыночная стоимость 1 кв. м нового жилья (руб.)</t>
  </si>
  <si>
    <t xml:space="preserve">   Удельная нагрузка на новое строительство (м3 в сутки на м2)</t>
  </si>
  <si>
    <t xml:space="preserve">   Тариф на подключение к системе коммунальной инфраструктуры (рублей на куб. м в сутки)</t>
  </si>
  <si>
    <t>2.4.1.</t>
  </si>
  <si>
    <t>Рентабельность деятельности (%)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</si>
  <si>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</si>
  <si>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</si>
  <si>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2.4.2.</t>
  </si>
  <si>
    <t>Уровень сбора платежей (%)</t>
  </si>
  <si>
    <t>2.4.3.</t>
  </si>
  <si>
    <t>2.4.4.</t>
  </si>
  <si>
    <t>Эффективность использования персонала (трудоемкость производства) (чел./км сетей)</t>
  </si>
  <si>
    <t xml:space="preserve">   Численность персонала (чел.)</t>
  </si>
  <si>
    <t>2.4.5.</t>
  </si>
  <si>
    <t>Производительность труда (куб. м/чел.)</t>
  </si>
  <si>
    <t>2.4.6.</t>
  </si>
  <si>
    <t>Период сбора платежей (дней)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</si>
  <si>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</si>
  <si>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</si>
  <si>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2.5.1.</t>
  </si>
  <si>
    <t>Привлеченные средства (тыс. руб.), из них:</t>
  </si>
  <si>
    <t xml:space="preserve">   кредиты банков (тыс. руб.)</t>
  </si>
  <si>
    <t xml:space="preserve">                 из них:  кредиты иностранных банков (тыс. руб.)</t>
  </si>
  <si>
    <t xml:space="preserve">   заемные средства других организаций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</si>
  <si>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</si>
  <si>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</si>
  <si>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</si>
  <si>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</si>
  <si>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средства внебюджетных фондов (тыс. руб.)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</si>
  <si>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</si>
  <si>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Информация об инвестиционных программах и отчетах об их реализации</t>
  </si>
  <si>
    <t>Наименование инвестиционной программы</t>
  </si>
  <si>
    <t>Цели инвестиционной программы</t>
  </si>
  <si>
    <t>Срок начала реализации</t>
  </si>
  <si>
    <t>Потребность в финансовых средствах, необходимых для реализации инвестиционной программы</t>
  </si>
  <si>
    <t>Наименование ОМСУ, утвердившего инвестиционную программу</t>
  </si>
  <si>
    <t>Дата утверждения</t>
  </si>
  <si>
    <t xml:space="preserve">                   в т.ч. в 2013г</t>
  </si>
  <si>
    <t>2013г (план)</t>
  </si>
  <si>
    <t>Показатели подлежащие раскрытию в сфере водоотведения или объекта очистки сточных вод (Цены и тарифы)</t>
  </si>
  <si>
    <t>Транспортировка и очистка сточных вод</t>
  </si>
  <si>
    <t>Траснпортировка сточных вод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</si>
  <si>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</si>
  <si>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</si>
  <si>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Очистка сточных</t>
  </si>
  <si>
    <t>тариф на водоотведение</t>
  </si>
  <si>
    <t>Утвержденная надбавка к ценам (тарифам) на водоотведение или очистку сточных вод для потребителей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</si>
  <si>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</si>
  <si>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</si>
  <si>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Утвержденный тариф регулируемых организаций на подключение к системе водоотведения или объекту очистки сточных вод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</si>
  <si>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</si>
  <si>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</si>
  <si>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</si>
  <si>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</si>
  <si>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</si>
  <si>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</si>
  <si>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</si>
  <si>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</si>
  <si>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</si>
  <si>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</si>
  <si>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</si>
  <si>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</si>
  <si>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</si>
  <si>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</si>
  <si>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</si>
  <si>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</si>
  <si>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чел</t>
  </si>
  <si>
    <t>Информация о порядке выполнения технологических, технических и других мероприятий, связанных с подключением к системе водоотведения</t>
  </si>
  <si>
    <t>Форма заявки на подключение к системе водоотведения</t>
  </si>
  <si>
    <t>Перечень и формы документов, представляемых одновременно с заявкой на подключение к системе водоотведения.</t>
  </si>
  <si>
    <t>Описание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</si>
  <si>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Служба, ответственная за прием и обработку заявок на подключение к системе водоотведения</t>
  </si>
  <si>
    <t>Протяженность напорных сетей (км)</t>
  </si>
  <si>
    <t xml:space="preserve">   Справочно:         диаметр до 500мм (км)</t>
  </si>
  <si>
    <t xml:space="preserve">                            диаметр от 500мм до 1000мм (км)</t>
  </si>
  <si>
    <t xml:space="preserve">                            диаметр от 1000мм (км)</t>
  </si>
  <si>
    <t xml:space="preserve">   Протяженность безнапорных(самотечных) сетей (км):</t>
  </si>
  <si>
    <t xml:space="preserve">   Справочно:         диаметр до 500мм или сопоставимое сечение (км)</t>
  </si>
  <si>
    <t xml:space="preserve">                            диаметр от 500мм до 1000мм или сопоставимое сечение (км)</t>
  </si>
  <si>
    <t xml:space="preserve">                            диаметр от 1000мм или сопоставимое сечение (км)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</si>
  <si>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</si>
  <si>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</si>
  <si>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 xml:space="preserve">             -самотечных сетей (км)</t>
  </si>
  <si>
    <t xml:space="preserve">             -напорных сетей (км)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</si>
  <si>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</si>
  <si>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</si>
  <si>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</si>
  <si>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 xml:space="preserve">   Протяженность напорных сетей, нуждающихся в замене (км):</t>
  </si>
  <si>
    <t xml:space="preserve">   Протяженность безнапорных(самотечных) сетей, нуждающихся в замене (км):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</si>
  <si>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</si>
  <si>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</si>
  <si>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</si>
  <si>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 xml:space="preserve">2.4. Эффективность деятельности     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</si>
  <si>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</si>
  <si>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</si>
  <si>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</si>
  <si>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</si>
  <si>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</si>
  <si>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</si>
  <si>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</si>
  <si>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сточных вод, отведенный от всех потребителей (тыс.куб.м)</t>
  </si>
  <si>
    <t xml:space="preserve">   Объем отведенных стоков, пропущенный через очистные сооружения (тыс.куб.м)</t>
  </si>
  <si>
    <t xml:space="preserve">2.5. Источники инвестирования инвестиционной программы    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</si>
  <si>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</si>
  <si>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</si>
  <si>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</si>
  <si>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</si>
  <si>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</si>
  <si>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Финансирование ИП в 2013 отсутствует</t>
  </si>
  <si>
    <t>ЗАО Санаторно-оздоровительный центр "Карачарово"</t>
  </si>
  <si>
    <t>6911004730</t>
  </si>
  <si>
    <t>694901001</t>
  </si>
  <si>
    <t>Конаковский муниципальный район</t>
  </si>
  <si>
    <t>Тверская область, г/п г. Конаково, д. Карачарово</t>
  </si>
  <si>
    <t>Сивакова Лидия Викторовна</t>
  </si>
  <si>
    <t>48242-4-31-57</t>
  </si>
  <si>
    <t>Морозова Галина Александровна</t>
  </si>
  <si>
    <t>48242-68-667</t>
  </si>
  <si>
    <t>Рубцова Татьяна Алексеевна</t>
  </si>
  <si>
    <t>Ведущий экономист</t>
  </si>
  <si>
    <t>48242-68-775</t>
  </si>
  <si>
    <t>с 01.01.2013  по 30.06.2013</t>
  </si>
  <si>
    <t>c 01.07.2013 по 31.12.2013</t>
  </si>
  <si>
    <t>№ 525-нп</t>
  </si>
  <si>
    <t>РЭК Тверской области</t>
  </si>
  <si>
    <t>Сайт г. Конаково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</si>
</sst>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#,##0.0000"/>
    <numFmt numFmtId="167" formatCode="0.0000"/>
  </numFmts>
  <fonts count="3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dashed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63" applyFont="1" applyAlignment="1" applyProtection="1">
      <alignment vertical="center" wrapText="1"/>
      <protection/>
    </xf>
    <xf numFmtId="0" fontId="4" fillId="24" borderId="0" xfId="64" applyFont="1" applyFill="1" applyBorder="1" applyAlignment="1" applyProtection="1">
      <alignment vertical="center" wrapText="1"/>
      <protection/>
    </xf>
    <xf numFmtId="0" fontId="4" fillId="24" borderId="0" xfId="64" applyFont="1" applyFill="1" applyBorder="1" applyAlignment="1" applyProtection="1">
      <alignment horizontal="center" vertical="center" wrapText="1"/>
      <protection/>
    </xf>
    <xf numFmtId="0" fontId="4" fillId="25" borderId="0" xfId="63" applyFont="1" applyFill="1" applyBorder="1" applyAlignment="1" applyProtection="1">
      <alignment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24" borderId="10" xfId="64" applyFont="1" applyFill="1" applyBorder="1" applyAlignment="1" applyProtection="1">
      <alignment vertical="center" wrapText="1"/>
      <protection/>
    </xf>
    <xf numFmtId="0" fontId="4" fillId="24" borderId="11" xfId="64" applyFont="1" applyFill="1" applyBorder="1" applyAlignment="1" applyProtection="1">
      <alignment vertical="center" wrapText="1"/>
      <protection/>
    </xf>
    <xf numFmtId="0" fontId="6" fillId="0" borderId="12" xfId="42" applyFont="1" applyBorder="1" applyAlignment="1" applyProtection="1">
      <alignment horizontal="left" vertical="center" indent="1"/>
      <protection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11" xfId="63" applyFont="1" applyBorder="1" applyAlignment="1" applyProtection="1">
      <alignment vertical="center" wrapText="1"/>
      <protection/>
    </xf>
    <xf numFmtId="0" fontId="4" fillId="0" borderId="13" xfId="63" applyFont="1" applyBorder="1" applyAlignment="1" applyProtection="1">
      <alignment vertical="center" wrapText="1"/>
      <protection/>
    </xf>
    <xf numFmtId="0" fontId="4" fillId="24" borderId="14" xfId="64" applyFont="1" applyFill="1" applyBorder="1" applyAlignment="1" applyProtection="1">
      <alignment vertical="center" wrapText="1"/>
      <protection/>
    </xf>
    <xf numFmtId="0" fontId="2" fillId="4" borderId="15" xfId="64" applyFont="1" applyFill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24" borderId="14" xfId="69" applyNumberFormat="1" applyFont="1" applyFill="1" applyBorder="1" applyAlignment="1" applyProtection="1">
      <alignment horizontal="center" vertical="center" wrapText="1"/>
      <protection/>
    </xf>
    <xf numFmtId="0" fontId="3" fillId="24" borderId="0" xfId="69" applyNumberFormat="1" applyFont="1" applyFill="1" applyBorder="1" applyAlignment="1" applyProtection="1">
      <alignment horizontal="center" vertical="center" wrapText="1"/>
      <protection/>
    </xf>
    <xf numFmtId="0" fontId="4" fillId="26" borderId="17" xfId="63" applyFont="1" applyFill="1" applyBorder="1" applyAlignment="1" applyProtection="1">
      <alignment horizontal="center" vertical="center" wrapText="1"/>
      <protection locked="0"/>
    </xf>
    <xf numFmtId="0" fontId="4" fillId="24" borderId="0" xfId="69" applyNumberFormat="1" applyFont="1" applyFill="1" applyBorder="1" applyAlignment="1" applyProtection="1">
      <alignment horizontal="center" vertical="center" wrapText="1"/>
      <protection/>
    </xf>
    <xf numFmtId="0" fontId="4" fillId="24" borderId="16" xfId="69" applyNumberFormat="1" applyFont="1" applyFill="1" applyBorder="1" applyAlignment="1" applyProtection="1">
      <alignment horizontal="center" vertical="center" wrapText="1"/>
      <protection/>
    </xf>
    <xf numFmtId="0" fontId="8" fillId="24" borderId="0" xfId="69" applyNumberFormat="1" applyFont="1" applyFill="1" applyBorder="1" applyAlignment="1" applyProtection="1">
      <alignment horizontal="center" vertical="top" wrapText="1"/>
      <protection/>
    </xf>
    <xf numFmtId="0" fontId="8" fillId="24" borderId="16" xfId="69" applyNumberFormat="1" applyFont="1" applyFill="1" applyBorder="1" applyAlignment="1" applyProtection="1">
      <alignment horizontal="center" vertical="top" wrapText="1"/>
      <protection/>
    </xf>
    <xf numFmtId="49" fontId="2" fillId="24" borderId="0" xfId="69" applyNumberFormat="1" applyFont="1" applyFill="1" applyBorder="1" applyAlignment="1" applyProtection="1">
      <alignment horizontal="center" vertical="center" wrapText="1"/>
      <protection/>
    </xf>
    <xf numFmtId="0" fontId="4" fillId="24" borderId="0" xfId="63" applyFont="1" applyFill="1" applyBorder="1" applyAlignment="1" applyProtection="1">
      <alignment vertical="center" wrapText="1"/>
      <protection/>
    </xf>
    <xf numFmtId="0" fontId="4" fillId="24" borderId="16" xfId="63" applyFont="1" applyFill="1" applyBorder="1" applyAlignment="1" applyProtection="1">
      <alignment vertical="center" wrapText="1"/>
      <protection/>
    </xf>
    <xf numFmtId="49" fontId="4" fillId="24" borderId="17" xfId="69" applyNumberFormat="1" applyFont="1" applyFill="1" applyBorder="1" applyAlignment="1" applyProtection="1">
      <alignment horizontal="center" vertical="center" wrapText="1"/>
      <protection/>
    </xf>
    <xf numFmtId="0" fontId="4" fillId="26" borderId="18" xfId="63" applyFont="1" applyFill="1" applyBorder="1" applyAlignment="1" applyProtection="1">
      <alignment horizontal="center" vertical="center" wrapText="1"/>
      <protection locked="0"/>
    </xf>
    <xf numFmtId="49" fontId="10" fillId="26" borderId="18" xfId="64" applyNumberFormat="1" applyFont="1" applyFill="1" applyBorder="1" applyAlignment="1" applyProtection="1">
      <alignment horizontal="center" vertical="center" wrapText="1"/>
      <protection locked="0"/>
    </xf>
    <xf numFmtId="49" fontId="10" fillId="26" borderId="17" xfId="64" applyNumberFormat="1" applyFont="1" applyFill="1" applyBorder="1" applyAlignment="1" applyProtection="1">
      <alignment horizontal="center" vertical="center" wrapText="1"/>
      <protection locked="0"/>
    </xf>
    <xf numFmtId="49" fontId="2" fillId="24" borderId="19" xfId="69" applyNumberFormat="1" applyFont="1" applyFill="1" applyBorder="1" applyAlignment="1" applyProtection="1">
      <alignment horizontal="center" vertical="center" wrapText="1"/>
      <protection/>
    </xf>
    <xf numFmtId="0" fontId="4" fillId="24" borderId="20" xfId="64" applyFont="1" applyFill="1" applyBorder="1" applyAlignment="1" applyProtection="1">
      <alignment horizontal="center" vertical="center" wrapText="1"/>
      <protection/>
    </xf>
    <xf numFmtId="0" fontId="4" fillId="24" borderId="21" xfId="64" applyFont="1" applyFill="1" applyBorder="1" applyAlignment="1" applyProtection="1">
      <alignment horizontal="center" vertical="center" wrapText="1"/>
      <protection/>
    </xf>
    <xf numFmtId="0" fontId="4" fillId="24" borderId="22" xfId="63" applyFont="1" applyFill="1" applyBorder="1" applyAlignment="1" applyProtection="1">
      <alignment horizontal="center" vertical="center" wrapText="1"/>
      <protection/>
    </xf>
    <xf numFmtId="0" fontId="4" fillId="26" borderId="21" xfId="0" applyFont="1" applyFill="1" applyBorder="1" applyAlignment="1" applyProtection="1">
      <alignment horizontal="center" vertical="center" wrapText="1"/>
      <protection locked="0"/>
    </xf>
    <xf numFmtId="49" fontId="2" fillId="24" borderId="23" xfId="69" applyNumberFormat="1" applyFont="1" applyFill="1" applyBorder="1" applyAlignment="1" applyProtection="1">
      <alignment horizontal="center" vertical="center" wrapText="1"/>
      <protection/>
    </xf>
    <xf numFmtId="49" fontId="2" fillId="24" borderId="24" xfId="69" applyNumberFormat="1" applyFont="1" applyFill="1" applyBorder="1" applyAlignment="1" applyProtection="1">
      <alignment horizontal="center" vertical="center" wrapText="1"/>
      <protection/>
    </xf>
    <xf numFmtId="0" fontId="4" fillId="0" borderId="25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0" fillId="26" borderId="18" xfId="64" applyNumberFormat="1" applyFont="1" applyFill="1" applyBorder="1" applyAlignment="1" applyProtection="1">
      <alignment vertical="center" wrapText="1"/>
      <protection locked="0"/>
    </xf>
    <xf numFmtId="49" fontId="10" fillId="26" borderId="17" xfId="64" applyNumberFormat="1" applyFont="1" applyFill="1" applyBorder="1" applyAlignment="1" applyProtection="1">
      <alignment vertical="center" wrapText="1"/>
      <protection locked="0"/>
    </xf>
    <xf numFmtId="49" fontId="9" fillId="24" borderId="0" xfId="70" applyNumberFormat="1" applyFont="1" applyFill="1" applyBorder="1" applyAlignment="1" applyProtection="1">
      <alignment vertical="center" wrapText="1"/>
      <protection/>
    </xf>
    <xf numFmtId="0" fontId="10" fillId="24" borderId="0" xfId="64" applyFont="1" applyFill="1" applyBorder="1" applyAlignment="1" applyProtection="1">
      <alignment vertical="center" wrapText="1"/>
      <protection/>
    </xf>
    <xf numFmtId="0" fontId="4" fillId="24" borderId="26" xfId="64" applyFont="1" applyFill="1" applyBorder="1" applyAlignment="1" applyProtection="1">
      <alignment vertical="center" wrapText="1"/>
      <protection/>
    </xf>
    <xf numFmtId="0" fontId="4" fillId="24" borderId="27" xfId="64" applyFont="1" applyFill="1" applyBorder="1" applyAlignment="1" applyProtection="1">
      <alignment vertical="center" wrapText="1"/>
      <protection/>
    </xf>
    <xf numFmtId="0" fontId="4" fillId="24" borderId="27" xfId="64" applyFont="1" applyFill="1" applyBorder="1" applyAlignment="1" applyProtection="1">
      <alignment horizontal="center" vertical="center" wrapText="1"/>
      <protection/>
    </xf>
    <xf numFmtId="0" fontId="4" fillId="24" borderId="28" xfId="64" applyFont="1" applyFill="1" applyBorder="1" applyAlignment="1" applyProtection="1">
      <alignment vertical="center" wrapText="1"/>
      <protection/>
    </xf>
    <xf numFmtId="49" fontId="0" fillId="26" borderId="29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/>
      <protection/>
    </xf>
    <xf numFmtId="0" fontId="2" fillId="24" borderId="0" xfId="55" applyNumberFormat="1" applyFont="1" applyFill="1" applyBorder="1" applyAlignment="1" applyProtection="1">
      <alignment horizontal="center" wrapText="1"/>
      <protection/>
    </xf>
    <xf numFmtId="0" fontId="2" fillId="24" borderId="11" xfId="55" applyNumberFormat="1" applyFont="1" applyFill="1" applyBorder="1" applyAlignment="1" applyProtection="1">
      <alignment horizontal="center" wrapText="1"/>
      <protection/>
    </xf>
    <xf numFmtId="0" fontId="2" fillId="24" borderId="13" xfId="55" applyNumberFormat="1" applyFont="1" applyFill="1" applyBorder="1" applyAlignment="1" applyProtection="1">
      <alignment horizontal="center" wrapText="1"/>
      <protection/>
    </xf>
    <xf numFmtId="0" fontId="4" fillId="24" borderId="14" xfId="60" applyFont="1" applyFill="1" applyBorder="1" applyAlignment="1" applyProtection="1">
      <alignment wrapText="1"/>
      <protection/>
    </xf>
    <xf numFmtId="0" fontId="4" fillId="24" borderId="0" xfId="60" applyFont="1" applyFill="1" applyBorder="1" applyAlignment="1" applyProtection="1">
      <alignment wrapText="1"/>
      <protection/>
    </xf>
    <xf numFmtId="0" fontId="2" fillId="24" borderId="16" xfId="60" applyFont="1" applyFill="1" applyBorder="1" applyAlignment="1" applyProtection="1">
      <alignment horizontal="center" wrapText="1"/>
      <protection/>
    </xf>
    <xf numFmtId="0" fontId="2" fillId="25" borderId="30" xfId="60" applyFont="1" applyFill="1" applyBorder="1" applyAlignment="1" applyProtection="1">
      <alignment horizontal="center" vertical="center" wrapText="1"/>
      <protection/>
    </xf>
    <xf numFmtId="0" fontId="2" fillId="25" borderId="30" xfId="58" applyFont="1" applyFill="1" applyBorder="1" applyAlignment="1" applyProtection="1">
      <alignment horizontal="center" vertical="center" wrapText="1"/>
      <protection/>
    </xf>
    <xf numFmtId="49" fontId="12" fillId="25" borderId="0" xfId="60" applyNumberFormat="1" applyFont="1" applyFill="1" applyBorder="1" applyAlignment="1" applyProtection="1">
      <alignment horizontal="center" vertical="center" wrapText="1"/>
      <protection/>
    </xf>
    <xf numFmtId="0" fontId="12" fillId="25" borderId="0" xfId="60" applyFont="1" applyFill="1" applyBorder="1" applyAlignment="1" applyProtection="1">
      <alignment horizontal="center" vertical="center" wrapText="1"/>
      <protection/>
    </xf>
    <xf numFmtId="0" fontId="3" fillId="0" borderId="14" xfId="60" applyFont="1" applyFill="1" applyBorder="1" applyAlignment="1" applyProtection="1">
      <alignment wrapText="1"/>
      <protection/>
    </xf>
    <xf numFmtId="0" fontId="3" fillId="0" borderId="0" xfId="60" applyFont="1" applyFill="1" applyBorder="1" applyAlignment="1" applyProtection="1">
      <alignment wrapText="1"/>
      <protection/>
    </xf>
    <xf numFmtId="49" fontId="4" fillId="25" borderId="2" xfId="60" applyNumberFormat="1" applyFont="1" applyFill="1" applyBorder="1" applyAlignment="1" applyProtection="1">
      <alignment horizontal="center" vertical="center" wrapText="1"/>
      <protection/>
    </xf>
    <xf numFmtId="0" fontId="3" fillId="24" borderId="14" xfId="68" applyFont="1" applyFill="1" applyBorder="1" applyProtection="1">
      <alignment/>
      <protection/>
    </xf>
    <xf numFmtId="0" fontId="3" fillId="24" borderId="0" xfId="68" applyFont="1" applyFill="1" applyBorder="1" applyProtection="1">
      <alignment/>
      <protection/>
    </xf>
    <xf numFmtId="0" fontId="2" fillId="24" borderId="16" xfId="60" applyFont="1" applyFill="1" applyBorder="1" applyAlignment="1" applyProtection="1">
      <alignment wrapText="1"/>
      <protection/>
    </xf>
    <xf numFmtId="0" fontId="13" fillId="24" borderId="31" xfId="68" applyFont="1" applyFill="1" applyBorder="1" applyProtection="1">
      <alignment/>
      <protection/>
    </xf>
    <xf numFmtId="0" fontId="11" fillId="24" borderId="32" xfId="44" applyFont="1" applyFill="1" applyBorder="1" applyAlignment="1" applyProtection="1">
      <alignment horizontal="left" vertical="center" indent="1"/>
      <protection/>
    </xf>
    <xf numFmtId="0" fontId="13" fillId="24" borderId="32" xfId="68" applyFont="1" applyFill="1" applyBorder="1" applyProtection="1">
      <alignment/>
      <protection/>
    </xf>
    <xf numFmtId="0" fontId="13" fillId="24" borderId="33" xfId="68" applyFont="1" applyFill="1" applyBorder="1" applyProtection="1">
      <alignment/>
      <protection/>
    </xf>
    <xf numFmtId="0" fontId="13" fillId="24" borderId="0" xfId="68" applyFont="1" applyFill="1" applyBorder="1" applyProtection="1">
      <alignment/>
      <protection/>
    </xf>
    <xf numFmtId="0" fontId="11" fillId="24" borderId="0" xfId="44" applyFont="1" applyFill="1" applyBorder="1" applyAlignment="1" applyProtection="1">
      <alignment horizontal="left" vertical="center" indent="1"/>
      <protection/>
    </xf>
    <xf numFmtId="0" fontId="4" fillId="24" borderId="14" xfId="60" applyFont="1" applyFill="1" applyBorder="1" applyProtection="1">
      <alignment/>
      <protection/>
    </xf>
    <xf numFmtId="0" fontId="4" fillId="24" borderId="0" xfId="60" applyFont="1" applyFill="1" applyBorder="1" applyProtection="1">
      <alignment/>
      <protection/>
    </xf>
    <xf numFmtId="0" fontId="4" fillId="24" borderId="0" xfId="60" applyFont="1" applyFill="1" applyBorder="1" applyAlignment="1" applyProtection="1">
      <alignment horizontal="right" vertical="center"/>
      <protection/>
    </xf>
    <xf numFmtId="0" fontId="4" fillId="24" borderId="0" xfId="60" applyFont="1" applyFill="1" applyBorder="1" applyAlignment="1" applyProtection="1">
      <alignment vertical="center"/>
      <protection/>
    </xf>
    <xf numFmtId="0" fontId="15" fillId="24" borderId="0" xfId="60" applyFont="1" applyFill="1" applyBorder="1" applyAlignment="1" applyProtection="1">
      <alignment vertical="center" wrapText="1"/>
      <protection/>
    </xf>
    <xf numFmtId="0" fontId="15" fillId="24" borderId="16" xfId="60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top"/>
      <protection/>
    </xf>
    <xf numFmtId="0" fontId="0" fillId="0" borderId="27" xfId="0" applyFont="1" applyBorder="1" applyAlignment="1" applyProtection="1">
      <alignment vertical="top"/>
      <protection/>
    </xf>
    <xf numFmtId="0" fontId="0" fillId="0" borderId="28" xfId="0" applyFont="1" applyBorder="1" applyAlignment="1" applyProtection="1">
      <alignment vertical="top"/>
      <protection/>
    </xf>
    <xf numFmtId="0" fontId="0" fillId="24" borderId="0" xfId="56" applyNumberFormat="1" applyFont="1" applyFill="1" applyBorder="1" applyAlignment="1" applyProtection="1">
      <alignment wrapText="1"/>
      <protection/>
    </xf>
    <xf numFmtId="0" fontId="2" fillId="24" borderId="0" xfId="56" applyNumberFormat="1" applyFont="1" applyFill="1" applyBorder="1" applyAlignment="1" applyProtection="1">
      <alignment horizontal="center" wrapText="1"/>
      <protection/>
    </xf>
    <xf numFmtId="0" fontId="0" fillId="24" borderId="10" xfId="56" applyNumberFormat="1" applyFont="1" applyFill="1" applyBorder="1" applyAlignment="1" applyProtection="1">
      <alignment wrapText="1"/>
      <protection/>
    </xf>
    <xf numFmtId="0" fontId="0" fillId="24" borderId="11" xfId="56" applyNumberFormat="1" applyFont="1" applyFill="1" applyBorder="1" applyAlignment="1" applyProtection="1">
      <alignment wrapText="1"/>
      <protection/>
    </xf>
    <xf numFmtId="0" fontId="2" fillId="24" borderId="11" xfId="56" applyNumberFormat="1" applyFont="1" applyFill="1" applyBorder="1" applyAlignment="1" applyProtection="1">
      <alignment horizontal="center" wrapText="1"/>
      <protection/>
    </xf>
    <xf numFmtId="0" fontId="2" fillId="24" borderId="13" xfId="56" applyNumberFormat="1" applyFont="1" applyFill="1" applyBorder="1" applyAlignment="1" applyProtection="1">
      <alignment horizontal="center" wrapText="1"/>
      <protection/>
    </xf>
    <xf numFmtId="0" fontId="4" fillId="25" borderId="14" xfId="60" applyFont="1" applyFill="1" applyBorder="1" applyAlignment="1" applyProtection="1">
      <alignment horizontal="right" vertical="top"/>
      <protection/>
    </xf>
    <xf numFmtId="0" fontId="4" fillId="25" borderId="0" xfId="60" applyFont="1" applyFill="1" applyBorder="1" applyAlignment="1" applyProtection="1">
      <alignment horizontal="right" vertical="top"/>
      <protection/>
    </xf>
    <xf numFmtId="49" fontId="2" fillId="24" borderId="30" xfId="57" applyNumberFormat="1" applyFont="1" applyFill="1" applyBorder="1" applyAlignment="1" applyProtection="1">
      <alignment horizontal="center" vertical="center" wrapText="1"/>
      <protection/>
    </xf>
    <xf numFmtId="0" fontId="2" fillId="24" borderId="30" xfId="57" applyFont="1" applyFill="1" applyBorder="1" applyAlignment="1" applyProtection="1">
      <alignment horizontal="center" vertical="center" wrapText="1"/>
      <protection/>
    </xf>
    <xf numFmtId="0" fontId="2" fillId="24" borderId="34" xfId="57" applyFont="1" applyFill="1" applyBorder="1" applyAlignment="1" applyProtection="1">
      <alignment horizontal="center" vertical="center" wrapText="1"/>
      <protection/>
    </xf>
    <xf numFmtId="0" fontId="4" fillId="25" borderId="16" xfId="60" applyFont="1" applyFill="1" applyBorder="1" applyProtection="1">
      <alignment/>
      <protection/>
    </xf>
    <xf numFmtId="0" fontId="4" fillId="25" borderId="14" xfId="60" applyFont="1" applyFill="1" applyBorder="1" applyProtection="1">
      <alignment/>
      <protection/>
    </xf>
    <xf numFmtId="0" fontId="4" fillId="25" borderId="0" xfId="60" applyFont="1" applyFill="1" applyBorder="1" applyProtection="1">
      <alignment/>
      <protection/>
    </xf>
    <xf numFmtId="49" fontId="12" fillId="24" borderId="0" xfId="57" applyNumberFormat="1" applyFont="1" applyFill="1" applyBorder="1" applyAlignment="1" applyProtection="1">
      <alignment horizontal="center" vertical="center" wrapText="1"/>
      <protection/>
    </xf>
    <xf numFmtId="0" fontId="12" fillId="24" borderId="0" xfId="57" applyFont="1" applyFill="1" applyBorder="1" applyAlignment="1" applyProtection="1">
      <alignment horizontal="center" vertical="center" wrapText="1"/>
      <protection/>
    </xf>
    <xf numFmtId="0" fontId="12" fillId="24" borderId="0" xfId="68" applyFont="1" applyFill="1" applyBorder="1" applyAlignment="1" applyProtection="1">
      <alignment horizontal="center" vertical="center"/>
      <protection/>
    </xf>
    <xf numFmtId="0" fontId="4" fillId="24" borderId="2" xfId="57" applyFont="1" applyFill="1" applyBorder="1" applyAlignment="1" applyProtection="1">
      <alignment horizontal="left" vertical="center" wrapText="1" indent="1"/>
      <protection/>
    </xf>
    <xf numFmtId="0" fontId="4" fillId="24" borderId="2" xfId="60" applyFont="1" applyFill="1" applyBorder="1" applyAlignment="1" applyProtection="1">
      <alignment horizontal="center" vertical="center" wrapText="1"/>
      <protection/>
    </xf>
    <xf numFmtId="49" fontId="2" fillId="24" borderId="31" xfId="57" applyNumberFormat="1" applyFont="1" applyFill="1" applyBorder="1" applyAlignment="1" applyProtection="1">
      <alignment horizontal="center" vertical="center" wrapText="1"/>
      <protection/>
    </xf>
    <xf numFmtId="0" fontId="2" fillId="24" borderId="32" xfId="57" applyFont="1" applyFill="1" applyBorder="1" applyAlignment="1" applyProtection="1">
      <alignment horizontal="center" vertical="center" wrapText="1"/>
      <protection/>
    </xf>
    <xf numFmtId="0" fontId="4" fillId="24" borderId="32" xfId="57" applyFont="1" applyFill="1" applyBorder="1" applyAlignment="1" applyProtection="1">
      <alignment horizontal="center" vertical="center" wrapText="1"/>
      <protection/>
    </xf>
    <xf numFmtId="2" fontId="4" fillId="24" borderId="32" xfId="57" applyNumberFormat="1" applyFont="1" applyFill="1" applyBorder="1" applyAlignment="1" applyProtection="1">
      <alignment horizontal="center" vertical="center" wrapText="1"/>
      <protection/>
    </xf>
    <xf numFmtId="14" fontId="4" fillId="24" borderId="32" xfId="57" applyNumberFormat="1" applyFont="1" applyFill="1" applyBorder="1" applyAlignment="1" applyProtection="1">
      <alignment horizontal="center" vertical="center" wrapText="1"/>
      <protection/>
    </xf>
    <xf numFmtId="49" fontId="4" fillId="24" borderId="32" xfId="57" applyNumberFormat="1" applyFont="1" applyFill="1" applyBorder="1" applyAlignment="1" applyProtection="1">
      <alignment horizontal="center" vertical="center" wrapText="1" shrinkToFit="1"/>
      <protection/>
    </xf>
    <xf numFmtId="49" fontId="4" fillId="24" borderId="32" xfId="57" applyNumberFormat="1" applyFont="1" applyFill="1" applyBorder="1" applyAlignment="1" applyProtection="1">
      <alignment horizontal="center" vertical="center" wrapText="1"/>
      <protection/>
    </xf>
    <xf numFmtId="49" fontId="4" fillId="24" borderId="33" xfId="57" applyNumberFormat="1" applyFont="1" applyFill="1" applyBorder="1" applyAlignment="1" applyProtection="1">
      <alignment horizontal="center" vertical="center" wrapText="1"/>
      <protection/>
    </xf>
    <xf numFmtId="49" fontId="2" fillId="24" borderId="0" xfId="57" applyNumberFormat="1" applyFont="1" applyFill="1" applyBorder="1" applyAlignment="1" applyProtection="1">
      <alignment horizontal="center" vertical="center" wrapText="1"/>
      <protection/>
    </xf>
    <xf numFmtId="0" fontId="2" fillId="24" borderId="0" xfId="57" applyFont="1" applyFill="1" applyBorder="1" applyAlignment="1" applyProtection="1">
      <alignment horizontal="center" vertical="center" wrapText="1"/>
      <protection/>
    </xf>
    <xf numFmtId="0" fontId="4" fillId="24" borderId="0" xfId="57" applyFont="1" applyFill="1" applyBorder="1" applyAlignment="1" applyProtection="1">
      <alignment horizontal="center" vertical="center" wrapText="1"/>
      <protection/>
    </xf>
    <xf numFmtId="2" fontId="4" fillId="24" borderId="0" xfId="57" applyNumberFormat="1" applyFont="1" applyFill="1" applyBorder="1" applyAlignment="1" applyProtection="1">
      <alignment horizontal="center" vertical="center" wrapText="1"/>
      <protection/>
    </xf>
    <xf numFmtId="14" fontId="4" fillId="24" borderId="0" xfId="57" applyNumberFormat="1" applyFont="1" applyFill="1" applyBorder="1" applyAlignment="1" applyProtection="1">
      <alignment horizontal="center" vertical="center" wrapText="1"/>
      <protection/>
    </xf>
    <xf numFmtId="49" fontId="4" fillId="24" borderId="0" xfId="57" applyNumberFormat="1" applyFont="1" applyFill="1" applyBorder="1" applyAlignment="1" applyProtection="1">
      <alignment horizontal="center" vertical="center" wrapText="1" shrinkToFit="1"/>
      <protection/>
    </xf>
    <xf numFmtId="49" fontId="4" fillId="24" borderId="0" xfId="57" applyNumberFormat="1" applyFont="1" applyFill="1" applyBorder="1" applyAlignment="1" applyProtection="1">
      <alignment horizontal="center" vertical="center" wrapText="1"/>
      <protection/>
    </xf>
    <xf numFmtId="0" fontId="0" fillId="24" borderId="0" xfId="60" applyFont="1" applyFill="1" applyBorder="1" applyAlignment="1" applyProtection="1">
      <alignment horizontal="right" vertical="center"/>
      <protection/>
    </xf>
    <xf numFmtId="0" fontId="0" fillId="24" borderId="0" xfId="60" applyFont="1" applyFill="1" applyBorder="1" applyAlignment="1" applyProtection="1">
      <alignment vertical="center"/>
      <protection/>
    </xf>
    <xf numFmtId="14" fontId="4" fillId="6" borderId="18" xfId="64" applyNumberFormat="1" applyFont="1" applyFill="1" applyBorder="1" applyAlignment="1" applyProtection="1">
      <alignment horizontal="center" vertical="center" wrapText="1"/>
      <protection locked="0"/>
    </xf>
    <xf numFmtId="14" fontId="4" fillId="6" borderId="17" xfId="64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64" applyFont="1" applyFill="1" applyBorder="1" applyAlignment="1" applyProtection="1">
      <alignment horizontal="center" vertical="center" wrapText="1"/>
      <protection locked="0"/>
    </xf>
    <xf numFmtId="49" fontId="4" fillId="6" borderId="35" xfId="64" applyNumberFormat="1" applyFont="1" applyFill="1" applyBorder="1" applyAlignment="1" applyProtection="1">
      <alignment horizontal="center" vertical="center" wrapText="1"/>
      <protection locked="0"/>
    </xf>
    <xf numFmtId="49" fontId="4" fillId="6" borderId="15" xfId="64" applyNumberFormat="1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2" fontId="13" fillId="6" borderId="2" xfId="68" applyNumberFormat="1" applyFont="1" applyFill="1" applyBorder="1" applyAlignment="1" applyProtection="1">
      <alignment horizontal="right" vertical="center"/>
      <protection locked="0"/>
    </xf>
    <xf numFmtId="14" fontId="4" fillId="6" borderId="2" xfId="64" applyNumberFormat="1" applyFont="1" applyFill="1" applyBorder="1" applyAlignment="1" applyProtection="1">
      <alignment horizontal="center" vertical="center" wrapText="1"/>
      <protection locked="0"/>
    </xf>
    <xf numFmtId="49" fontId="4" fillId="6" borderId="2" xfId="59" applyNumberFormat="1" applyFont="1" applyFill="1" applyBorder="1" applyAlignment="1" applyProtection="1">
      <alignment horizontal="left" vertical="center" wrapText="1"/>
      <protection locked="0"/>
    </xf>
    <xf numFmtId="49" fontId="4" fillId="6" borderId="2" xfId="60" applyNumberFormat="1" applyFont="1" applyFill="1" applyBorder="1" applyAlignment="1" applyProtection="1">
      <alignment horizontal="left" vertical="center" wrapText="1"/>
      <protection locked="0"/>
    </xf>
    <xf numFmtId="0" fontId="4" fillId="24" borderId="0" xfId="0" applyNumberFormat="1" applyFont="1" applyFill="1" applyBorder="1" applyAlignment="1" applyProtection="1">
      <alignment wrapText="1"/>
      <protection/>
    </xf>
    <xf numFmtId="0" fontId="2" fillId="24" borderId="0" xfId="0" applyNumberFormat="1" applyFont="1" applyFill="1" applyBorder="1" applyAlignment="1" applyProtection="1">
      <alignment horizontal="center" wrapText="1"/>
      <protection/>
    </xf>
    <xf numFmtId="0" fontId="4" fillId="24" borderId="36" xfId="0" applyNumberFormat="1" applyFont="1" applyFill="1" applyBorder="1" applyAlignment="1" applyProtection="1">
      <alignment wrapText="1"/>
      <protection/>
    </xf>
    <xf numFmtId="0" fontId="2" fillId="24" borderId="11" xfId="0" applyNumberFormat="1" applyFont="1" applyFill="1" applyBorder="1" applyAlignment="1" applyProtection="1">
      <alignment horizontal="center" wrapText="1"/>
      <protection/>
    </xf>
    <xf numFmtId="0" fontId="2" fillId="24" borderId="37" xfId="0" applyNumberFormat="1" applyFont="1" applyFill="1" applyBorder="1" applyAlignment="1" applyProtection="1">
      <alignment horizontal="center" wrapText="1"/>
      <protection/>
    </xf>
    <xf numFmtId="0" fontId="4" fillId="24" borderId="38" xfId="0" applyNumberFormat="1" applyFont="1" applyFill="1" applyBorder="1" applyAlignment="1" applyProtection="1">
      <alignment wrapText="1"/>
      <protection/>
    </xf>
    <xf numFmtId="0" fontId="2" fillId="24" borderId="39" xfId="0" applyNumberFormat="1" applyFont="1" applyFill="1" applyBorder="1" applyAlignment="1" applyProtection="1">
      <alignment horizontal="center" vertical="center" wrapText="1"/>
      <protection/>
    </xf>
    <xf numFmtId="0" fontId="2" fillId="24" borderId="40" xfId="0" applyNumberFormat="1" applyFont="1" applyFill="1" applyBorder="1" applyAlignment="1" applyProtection="1">
      <alignment horizontal="center" vertical="center" wrapText="1"/>
      <protection/>
    </xf>
    <xf numFmtId="0" fontId="2" fillId="24" borderId="41" xfId="0" applyNumberFormat="1" applyFont="1" applyFill="1" applyBorder="1" applyAlignment="1" applyProtection="1">
      <alignment horizontal="center" wrapText="1"/>
      <protection/>
    </xf>
    <xf numFmtId="0" fontId="4" fillId="24" borderId="38" xfId="0" applyNumberFormat="1" applyFont="1" applyFill="1" applyBorder="1" applyAlignment="1" applyProtection="1">
      <alignment horizontal="right" vertical="top"/>
      <protection/>
    </xf>
    <xf numFmtId="0" fontId="4" fillId="24" borderId="42" xfId="0" applyNumberFormat="1" applyFont="1" applyFill="1" applyBorder="1" applyAlignment="1" applyProtection="1">
      <alignment vertical="center" wrapText="1"/>
      <protection/>
    </xf>
    <xf numFmtId="49" fontId="4" fillId="22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44" xfId="0" applyNumberFormat="1" applyFont="1" applyFill="1" applyBorder="1" applyAlignment="1" applyProtection="1">
      <alignment horizontal="center" vertical="center" wrapText="1"/>
      <protection/>
    </xf>
    <xf numFmtId="49" fontId="4" fillId="24" borderId="45" xfId="0" applyNumberFormat="1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horizontal="left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4" borderId="47" xfId="64" applyFont="1" applyFill="1" applyBorder="1" applyAlignment="1" applyProtection="1">
      <alignment horizontal="center" vertical="center" wrapText="1"/>
      <protection/>
    </xf>
    <xf numFmtId="49" fontId="4" fillId="24" borderId="48" xfId="71" applyNumberFormat="1" applyFont="1" applyFill="1" applyBorder="1" applyAlignment="1" applyProtection="1">
      <alignment horizontal="center" vertical="center"/>
      <protection/>
    </xf>
    <xf numFmtId="0" fontId="4" fillId="24" borderId="49" xfId="71" applyFont="1" applyFill="1" applyBorder="1" applyAlignment="1" applyProtection="1">
      <alignment horizontal="center" vertical="center" wrapText="1"/>
      <protection/>
    </xf>
    <xf numFmtId="4" fontId="4" fillId="26" borderId="50" xfId="0" applyNumberFormat="1" applyFont="1" applyFill="1" applyBorder="1" applyAlignment="1" applyProtection="1">
      <alignment horizontal="center" vertical="center"/>
      <protection locked="0"/>
    </xf>
    <xf numFmtId="0" fontId="4" fillId="24" borderId="49" xfId="71" applyFont="1" applyFill="1" applyBorder="1" applyAlignment="1" applyProtection="1">
      <alignment horizontal="left" vertical="center" wrapText="1" indent="1"/>
      <protection/>
    </xf>
    <xf numFmtId="0" fontId="4" fillId="24" borderId="49" xfId="71" applyFont="1" applyFill="1" applyBorder="1" applyAlignment="1" applyProtection="1">
      <alignment horizontal="left" vertical="center" wrapText="1" indent="2"/>
      <protection/>
    </xf>
    <xf numFmtId="0" fontId="4" fillId="0" borderId="49" xfId="71" applyFont="1" applyFill="1" applyBorder="1" applyAlignment="1" applyProtection="1">
      <alignment horizontal="center" vertical="center" wrapText="1"/>
      <protection/>
    </xf>
    <xf numFmtId="4" fontId="4" fillId="22" borderId="50" xfId="0" applyNumberFormat="1" applyFont="1" applyFill="1" applyBorder="1" applyAlignment="1" applyProtection="1">
      <alignment horizontal="center" vertical="center"/>
      <protection locked="0"/>
    </xf>
    <xf numFmtId="1" fontId="4" fillId="22" borderId="50" xfId="0" applyNumberFormat="1" applyFont="1" applyFill="1" applyBorder="1" applyAlignment="1" applyProtection="1">
      <alignment horizontal="center" vertical="center"/>
      <protection locked="0"/>
    </xf>
    <xf numFmtId="49" fontId="0" fillId="24" borderId="48" xfId="0" applyNumberFormat="1" applyFill="1" applyBorder="1" applyAlignment="1" applyProtection="1">
      <alignment horizontal="center" vertical="center"/>
      <protection/>
    </xf>
    <xf numFmtId="0" fontId="0" fillId="24" borderId="49" xfId="0" applyFill="1" applyBorder="1" applyAlignment="1" applyProtection="1">
      <alignment horizontal="left" vertical="center" wrapText="1" indent="1"/>
      <protection/>
    </xf>
    <xf numFmtId="0" fontId="4" fillId="24" borderId="49" xfId="0" applyFont="1" applyFill="1" applyBorder="1" applyAlignment="1" applyProtection="1">
      <alignment horizontal="center" vertical="center" wrapText="1"/>
      <protection/>
    </xf>
    <xf numFmtId="0" fontId="0" fillId="24" borderId="49" xfId="0" applyFill="1" applyBorder="1" applyAlignment="1" applyProtection="1">
      <alignment horizontal="left" vertical="center" wrapText="1" indent="2"/>
      <protection/>
    </xf>
    <xf numFmtId="49" fontId="0" fillId="24" borderId="51" xfId="0" applyNumberForma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38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52" xfId="0" applyNumberFormat="1" applyFont="1" applyFill="1" applyBorder="1" applyAlignment="1" applyProtection="1">
      <alignment/>
      <protection/>
    </xf>
    <xf numFmtId="0" fontId="4" fillId="24" borderId="27" xfId="0" applyNumberFormat="1" applyFont="1" applyFill="1" applyBorder="1" applyAlignment="1" applyProtection="1">
      <alignment/>
      <protection/>
    </xf>
    <xf numFmtId="0" fontId="4" fillId="24" borderId="53" xfId="0" applyNumberFormat="1" applyFont="1" applyFill="1" applyBorder="1" applyAlignment="1" applyProtection="1">
      <alignment/>
      <protection/>
    </xf>
    <xf numFmtId="49" fontId="4" fillId="6" borderId="54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6" borderId="61" xfId="0" applyFill="1" applyBorder="1" applyAlignment="1" applyProtection="1">
      <alignment/>
      <protection locked="0"/>
    </xf>
    <xf numFmtId="0" fontId="0" fillId="6" borderId="61" xfId="0" applyFill="1" applyBorder="1" applyAlignment="1" applyProtection="1">
      <alignment horizontal="center" vertical="center"/>
      <protection locked="0"/>
    </xf>
    <xf numFmtId="0" fontId="2" fillId="0" borderId="0" xfId="65" applyFont="1" applyAlignment="1" applyProtection="1">
      <alignment wrapText="1"/>
      <protection/>
    </xf>
    <xf numFmtId="0" fontId="4" fillId="0" borderId="0" xfId="65" applyFont="1" applyAlignment="1" applyProtection="1">
      <alignment wrapText="1"/>
      <protection/>
    </xf>
    <xf numFmtId="0" fontId="2" fillId="24" borderId="0" xfId="65" applyFont="1" applyFill="1" applyBorder="1" applyAlignment="1" applyProtection="1">
      <alignment wrapText="1"/>
      <protection/>
    </xf>
    <xf numFmtId="0" fontId="4" fillId="24" borderId="0" xfId="65" applyFont="1" applyFill="1" applyBorder="1" applyAlignment="1" applyProtection="1">
      <alignment wrapText="1"/>
      <protection/>
    </xf>
    <xf numFmtId="0" fontId="4" fillId="24" borderId="0" xfId="65" applyFont="1" applyFill="1" applyBorder="1" applyAlignment="1" applyProtection="1">
      <alignment horizontal="center" wrapText="1"/>
      <protection/>
    </xf>
    <xf numFmtId="0" fontId="2" fillId="24" borderId="0" xfId="65" applyFont="1" applyFill="1" applyBorder="1" applyAlignment="1" applyProtection="1">
      <alignment horizontal="center" vertical="center" wrapText="1"/>
      <protection/>
    </xf>
    <xf numFmtId="0" fontId="2" fillId="0" borderId="62" xfId="65" applyFont="1" applyFill="1" applyBorder="1" applyAlignment="1" applyProtection="1">
      <alignment horizontal="center" vertical="center" wrapText="1"/>
      <protection/>
    </xf>
    <xf numFmtId="0" fontId="2" fillId="0" borderId="63" xfId="65" applyFont="1" applyFill="1" applyBorder="1" applyAlignment="1" applyProtection="1">
      <alignment horizontal="center" vertical="center" wrapText="1"/>
      <protection/>
    </xf>
    <xf numFmtId="0" fontId="2" fillId="0" borderId="64" xfId="65" applyFont="1" applyFill="1" applyBorder="1" applyAlignment="1" applyProtection="1">
      <alignment horizontal="center" vertical="center" wrapText="1"/>
      <protection/>
    </xf>
    <xf numFmtId="0" fontId="17" fillId="0" borderId="0" xfId="65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2" fillId="0" borderId="61" xfId="65" applyFont="1" applyFill="1" applyBorder="1" applyAlignment="1" applyProtection="1">
      <alignment horizontal="left" wrapText="1"/>
      <protection/>
    </xf>
    <xf numFmtId="167" fontId="4" fillId="4" borderId="50" xfId="65" applyNumberFormat="1" applyFont="1" applyFill="1" applyBorder="1" applyAlignment="1" applyProtection="1">
      <alignment horizontal="center" vertical="center" wrapText="1"/>
      <protection/>
    </xf>
    <xf numFmtId="0" fontId="4" fillId="0" borderId="61" xfId="67" applyFont="1" applyFill="1" applyBorder="1" applyAlignment="1" applyProtection="1">
      <alignment horizontal="left" wrapText="1"/>
      <protection/>
    </xf>
    <xf numFmtId="1" fontId="4" fillId="22" borderId="50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61" xfId="65" applyFont="1" applyFill="1" applyBorder="1" applyAlignment="1" applyProtection="1">
      <alignment wrapText="1"/>
      <protection/>
    </xf>
    <xf numFmtId="2" fontId="4" fillId="22" borderId="50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65" applyNumberFormat="1" applyFont="1" applyFill="1" applyBorder="1" applyAlignment="1" applyProtection="1">
      <alignment horizontal="center" vertical="center" wrapText="1"/>
      <protection/>
    </xf>
    <xf numFmtId="4" fontId="4" fillId="4" borderId="65" xfId="65" applyNumberFormat="1" applyFont="1" applyFill="1" applyBorder="1" applyAlignment="1" applyProtection="1">
      <alignment horizontal="center" wrapText="1"/>
      <protection/>
    </xf>
    <xf numFmtId="1" fontId="4" fillId="22" borderId="50" xfId="65" applyNumberFormat="1" applyFont="1" applyFill="1" applyBorder="1" applyAlignment="1" applyProtection="1">
      <alignment horizontal="center" wrapText="1"/>
      <protection locked="0"/>
    </xf>
    <xf numFmtId="2" fontId="4" fillId="4" borderId="50" xfId="65" applyNumberFormat="1" applyFont="1" applyFill="1" applyBorder="1" applyAlignment="1" applyProtection="1">
      <alignment horizontal="center" vertical="center" wrapText="1"/>
      <protection/>
    </xf>
    <xf numFmtId="0" fontId="2" fillId="0" borderId="61" xfId="65" applyFont="1" applyFill="1" applyBorder="1" applyAlignment="1" applyProtection="1">
      <alignment wrapText="1"/>
      <protection/>
    </xf>
    <xf numFmtId="10" fontId="4" fillId="4" borderId="50" xfId="65" applyNumberFormat="1" applyFont="1" applyFill="1" applyBorder="1" applyAlignment="1" applyProtection="1">
      <alignment horizontal="center" vertical="center" wrapText="1"/>
      <protection/>
    </xf>
    <xf numFmtId="4" fontId="4" fillId="4" borderId="50" xfId="65" applyNumberFormat="1" applyFont="1" applyFill="1" applyBorder="1" applyAlignment="1" applyProtection="1">
      <alignment horizontal="center" vertical="center" wrapText="1"/>
      <protection/>
    </xf>
    <xf numFmtId="10" fontId="4" fillId="4" borderId="50" xfId="65" applyNumberFormat="1" applyFont="1" applyFill="1" applyBorder="1" applyAlignment="1" applyProtection="1">
      <alignment horizontal="center" wrapText="1"/>
      <protection/>
    </xf>
    <xf numFmtId="0" fontId="2" fillId="0" borderId="61" xfId="67" applyFont="1" applyFill="1" applyBorder="1" applyAlignment="1" applyProtection="1">
      <alignment horizontal="left" wrapText="1"/>
      <protection/>
    </xf>
    <xf numFmtId="3" fontId="4" fillId="0" borderId="50" xfId="65" applyNumberFormat="1" applyFont="1" applyFill="1" applyBorder="1" applyAlignment="1" applyProtection="1">
      <alignment horizontal="center" wrapText="1"/>
      <protection/>
    </xf>
    <xf numFmtId="2" fontId="4" fillId="22" borderId="50" xfId="65" applyNumberFormat="1" applyFont="1" applyFill="1" applyBorder="1" applyAlignment="1" applyProtection="1">
      <alignment horizontal="center" wrapText="1"/>
      <protection locked="0"/>
    </xf>
    <xf numFmtId="3" fontId="4" fillId="0" borderId="50" xfId="65" applyNumberFormat="1" applyFont="1" applyFill="1" applyBorder="1" applyAlignment="1" applyProtection="1">
      <alignment horizontal="center" vertical="center" wrapText="1"/>
      <protection/>
    </xf>
    <xf numFmtId="4" fontId="4" fillId="0" borderId="50" xfId="65" applyNumberFormat="1" applyFont="1" applyFill="1" applyBorder="1" applyAlignment="1" applyProtection="1">
      <alignment horizontal="center" wrapText="1"/>
      <protection/>
    </xf>
    <xf numFmtId="2" fontId="4" fillId="22" borderId="66" xfId="65" applyNumberFormat="1" applyFont="1" applyFill="1" applyBorder="1" applyAlignment="1" applyProtection="1">
      <alignment horizontal="center" wrapText="1"/>
      <protection locked="0"/>
    </xf>
    <xf numFmtId="4" fontId="4" fillId="4" borderId="50" xfId="65" applyNumberFormat="1" applyFont="1" applyFill="1" applyBorder="1" applyAlignment="1" applyProtection="1">
      <alignment horizontal="center" wrapText="1"/>
      <protection/>
    </xf>
    <xf numFmtId="0" fontId="4" fillId="0" borderId="61" xfId="65" applyNumberFormat="1" applyFont="1" applyFill="1" applyBorder="1" applyAlignment="1" applyProtection="1">
      <alignment horizontal="left" vertical="center" wrapText="1"/>
      <protection/>
    </xf>
    <xf numFmtId="2" fontId="4" fillId="4" borderId="50" xfId="65" applyNumberFormat="1" applyFont="1" applyFill="1" applyBorder="1" applyAlignment="1" applyProtection="1">
      <alignment horizontal="center" wrapText="1"/>
      <protection/>
    </xf>
    <xf numFmtId="0" fontId="4" fillId="0" borderId="61" xfId="65" applyFont="1" applyFill="1" applyBorder="1" applyAlignment="1" applyProtection="1">
      <alignment horizontal="left" wrapText="1"/>
      <protection/>
    </xf>
    <xf numFmtId="0" fontId="4" fillId="0" borderId="61" xfId="67" applyFont="1" applyFill="1" applyBorder="1" applyAlignment="1" applyProtection="1">
      <alignment wrapText="1"/>
      <protection/>
    </xf>
    <xf numFmtId="0" fontId="2" fillId="0" borderId="61" xfId="67" applyFont="1" applyFill="1" applyBorder="1" applyAlignment="1" applyProtection="1">
      <alignment vertical="center" wrapText="1"/>
      <protection/>
    </xf>
    <xf numFmtId="0" fontId="4" fillId="0" borderId="61" xfId="67" applyFont="1" applyFill="1" applyBorder="1" applyAlignment="1" applyProtection="1">
      <alignment horizontal="left" vertical="center" wrapText="1"/>
      <protection/>
    </xf>
    <xf numFmtId="0" fontId="2" fillId="0" borderId="61" xfId="67" applyFont="1" applyFill="1" applyBorder="1" applyAlignment="1" applyProtection="1">
      <alignment horizontal="left" vertical="center" wrapText="1"/>
      <protection/>
    </xf>
    <xf numFmtId="0" fontId="4" fillId="0" borderId="61" xfId="67" applyFont="1" applyFill="1" applyBorder="1" applyAlignment="1" applyProtection="1">
      <alignment vertical="center" wrapText="1"/>
      <protection/>
    </xf>
    <xf numFmtId="0" fontId="10" fillId="22" borderId="50" xfId="66" applyFont="1" applyFill="1" applyBorder="1" applyAlignment="1" applyProtection="1">
      <alignment horizontal="center" vertical="center" wrapText="1"/>
      <protection locked="0"/>
    </xf>
    <xf numFmtId="0" fontId="4" fillId="0" borderId="51" xfId="62" applyFont="1" applyFill="1" applyBorder="1" applyAlignment="1" applyProtection="1">
      <alignment horizontal="center" vertical="center" wrapText="1"/>
      <protection/>
    </xf>
    <xf numFmtId="0" fontId="2" fillId="0" borderId="42" xfId="67" applyFont="1" applyFill="1" applyBorder="1" applyAlignment="1" applyProtection="1">
      <alignment vertical="center" wrapText="1"/>
      <protection/>
    </xf>
    <xf numFmtId="10" fontId="4" fillId="22" borderId="43" xfId="65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/>
    </xf>
    <xf numFmtId="0" fontId="0" fillId="6" borderId="67" xfId="0" applyFont="1" applyFill="1" applyBorder="1" applyAlignment="1" applyProtection="1">
      <alignment horizontal="center"/>
      <protection locked="0"/>
    </xf>
    <xf numFmtId="0" fontId="0" fillId="6" borderId="67" xfId="0" applyFont="1" applyFill="1" applyBorder="1" applyAlignment="1" applyProtection="1">
      <alignment/>
      <protection locked="0"/>
    </xf>
    <xf numFmtId="0" fontId="26" fillId="6" borderId="67" xfId="0" applyFont="1" applyFill="1" applyBorder="1" applyAlignment="1" applyProtection="1">
      <alignment horizontal="center"/>
      <protection locked="0"/>
    </xf>
    <xf numFmtId="0" fontId="19" fillId="24" borderId="0" xfId="0" applyFont="1" applyFill="1" applyAlignment="1">
      <alignment/>
    </xf>
    <xf numFmtId="0" fontId="0" fillId="24" borderId="0" xfId="55" applyNumberFormat="1" applyFont="1" applyFill="1" applyBorder="1" applyAlignment="1" applyProtection="1">
      <alignment wrapText="1"/>
      <protection/>
    </xf>
    <xf numFmtId="0" fontId="0" fillId="24" borderId="10" xfId="55" applyNumberFormat="1" applyFont="1" applyFill="1" applyBorder="1" applyAlignment="1" applyProtection="1">
      <alignment wrapText="1"/>
      <protection/>
    </xf>
    <xf numFmtId="0" fontId="0" fillId="24" borderId="11" xfId="55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0" fontId="4" fillId="6" borderId="2" xfId="60" applyFont="1" applyFill="1" applyBorder="1" applyAlignment="1" applyProtection="1">
      <alignment vertical="center" wrapText="1"/>
      <protection/>
    </xf>
    <xf numFmtId="0" fontId="4" fillId="6" borderId="2" xfId="60" applyFont="1" applyFill="1" applyBorder="1" applyAlignment="1" applyProtection="1">
      <alignment vertical="center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  <protection/>
    </xf>
    <xf numFmtId="0" fontId="4" fillId="24" borderId="61" xfId="0" applyNumberFormat="1" applyFont="1" applyFill="1" applyBorder="1" applyAlignment="1" applyProtection="1">
      <alignment horizontal="left" vertical="center" wrapText="1"/>
      <protection/>
    </xf>
    <xf numFmtId="0" fontId="4" fillId="24" borderId="61" xfId="0" applyNumberFormat="1" applyFont="1" applyFill="1" applyBorder="1" applyAlignment="1" applyProtection="1">
      <alignment horizontal="center" vertical="center" wrapText="1"/>
      <protection/>
    </xf>
    <xf numFmtId="4" fontId="4" fillId="26" borderId="68" xfId="0" applyNumberFormat="1" applyFont="1" applyFill="1" applyBorder="1" applyAlignment="1" applyProtection="1">
      <alignment horizontal="center" vertical="center"/>
      <protection locked="0"/>
    </xf>
    <xf numFmtId="4" fontId="4" fillId="4" borderId="68" xfId="0" applyNumberFormat="1" applyFont="1" applyFill="1" applyBorder="1" applyAlignment="1" applyProtection="1">
      <alignment horizontal="center" vertical="center"/>
      <protection/>
    </xf>
    <xf numFmtId="0" fontId="4" fillId="24" borderId="61" xfId="0" applyNumberFormat="1" applyFont="1" applyFill="1" applyBorder="1" applyAlignment="1" applyProtection="1">
      <alignment horizontal="left" vertical="center" wrapText="1" indent="1"/>
      <protection/>
    </xf>
    <xf numFmtId="0" fontId="4" fillId="24" borderId="61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61" xfId="0" applyNumberFormat="1" applyFill="1" applyBorder="1" applyAlignment="1" applyProtection="1">
      <alignment horizontal="left" vertical="center" wrapText="1" indent="1"/>
      <protection/>
    </xf>
    <xf numFmtId="0" fontId="0" fillId="24" borderId="61" xfId="0" applyNumberFormat="1" applyFill="1" applyBorder="1" applyAlignment="1" applyProtection="1">
      <alignment horizontal="left" vertical="center" wrapText="1" indent="2"/>
      <protection/>
    </xf>
    <xf numFmtId="166" fontId="4" fillId="4" borderId="68" xfId="0" applyNumberFormat="1" applyFont="1" applyFill="1" applyBorder="1" applyAlignment="1" applyProtection="1">
      <alignment horizontal="center" vertical="center"/>
      <protection/>
    </xf>
    <xf numFmtId="0" fontId="4" fillId="24" borderId="61" xfId="0" applyNumberFormat="1" applyFont="1" applyFill="1" applyBorder="1" applyAlignment="1" applyProtection="1">
      <alignment horizontal="left" vertical="center" wrapText="1" indent="3"/>
      <protection/>
    </xf>
    <xf numFmtId="166" fontId="4" fillId="22" borderId="68" xfId="0" applyNumberFormat="1" applyFont="1" applyFill="1" applyBorder="1" applyAlignment="1" applyProtection="1">
      <alignment horizontal="center" vertical="center"/>
      <protection locked="0"/>
    </xf>
    <xf numFmtId="4" fontId="4" fillId="22" borderId="68" xfId="0" applyNumberFormat="1" applyFont="1" applyFill="1" applyBorder="1" applyAlignment="1" applyProtection="1">
      <alignment horizontal="center" vertical="center"/>
      <protection locked="0"/>
    </xf>
    <xf numFmtId="166" fontId="4" fillId="26" borderId="68" xfId="0" applyNumberFormat="1" applyFont="1" applyFill="1" applyBorder="1" applyAlignment="1" applyProtection="1">
      <alignment horizontal="center" vertical="center"/>
      <protection locked="0"/>
    </xf>
    <xf numFmtId="3" fontId="4" fillId="26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61" xfId="65" applyFont="1" applyFill="1" applyBorder="1" applyAlignment="1" applyProtection="1">
      <alignment horizontal="left" vertical="center" wrapText="1" indent="1"/>
      <protection/>
    </xf>
    <xf numFmtId="0" fontId="2" fillId="0" borderId="69" xfId="65" applyFont="1" applyFill="1" applyBorder="1" applyAlignment="1" applyProtection="1">
      <alignment horizontal="left" wrapText="1"/>
      <protection/>
    </xf>
    <xf numFmtId="0" fontId="0" fillId="0" borderId="61" xfId="0" applyFill="1" applyBorder="1" applyAlignment="1" applyProtection="1">
      <alignment wrapText="1"/>
      <protection/>
    </xf>
    <xf numFmtId="10" fontId="4" fillId="4" borderId="50" xfId="76" applyNumberFormat="1" applyFont="1" applyFill="1" applyBorder="1" applyAlignment="1" applyProtection="1">
      <alignment horizontal="center" wrapText="1"/>
      <protection/>
    </xf>
    <xf numFmtId="0" fontId="4" fillId="0" borderId="61" xfId="61" applyFont="1" applyFill="1" applyBorder="1" applyAlignment="1" applyProtection="1">
      <alignment horizontal="left" vertical="center" wrapText="1"/>
      <protection/>
    </xf>
    <xf numFmtId="49" fontId="9" fillId="24" borderId="12" xfId="70" applyNumberFormat="1" applyFont="1" applyFill="1" applyBorder="1" applyAlignment="1" applyProtection="1">
      <alignment horizontal="center" vertical="center" wrapText="1"/>
      <protection/>
    </xf>
    <xf numFmtId="49" fontId="9" fillId="24" borderId="31" xfId="70" applyNumberFormat="1" applyFont="1" applyFill="1" applyBorder="1" applyAlignment="1" applyProtection="1">
      <alignment horizontal="center" vertical="center" wrapText="1"/>
      <protection/>
    </xf>
    <xf numFmtId="49" fontId="9" fillId="24" borderId="70" xfId="70" applyNumberFormat="1" applyFont="1" applyFill="1" applyBorder="1" applyAlignment="1" applyProtection="1">
      <alignment horizontal="center" vertical="center" wrapText="1"/>
      <protection/>
    </xf>
    <xf numFmtId="0" fontId="2" fillId="24" borderId="71" xfId="64" applyFont="1" applyFill="1" applyBorder="1" applyAlignment="1" applyProtection="1">
      <alignment horizontal="center" vertical="center" wrapText="1"/>
      <protection/>
    </xf>
    <xf numFmtId="0" fontId="2" fillId="24" borderId="72" xfId="64" applyFont="1" applyFill="1" applyBorder="1" applyAlignment="1" applyProtection="1">
      <alignment horizontal="center" vertical="center" wrapText="1"/>
      <protection/>
    </xf>
    <xf numFmtId="0" fontId="2" fillId="5" borderId="31" xfId="64" applyFont="1" applyFill="1" applyBorder="1" applyAlignment="1" applyProtection="1">
      <alignment horizontal="center" vertical="center" wrapText="1"/>
      <protection/>
    </xf>
    <xf numFmtId="0" fontId="2" fillId="5" borderId="32" xfId="64" applyFont="1" applyFill="1" applyBorder="1" applyAlignment="1" applyProtection="1">
      <alignment horizontal="center" vertical="center" wrapText="1"/>
      <protection/>
    </xf>
    <xf numFmtId="0" fontId="2" fillId="5" borderId="33" xfId="64" applyFont="1" applyFill="1" applyBorder="1" applyAlignment="1" applyProtection="1">
      <alignment horizontal="center" vertical="center" wrapText="1"/>
      <protection/>
    </xf>
    <xf numFmtId="0" fontId="2" fillId="24" borderId="31" xfId="64" applyFont="1" applyFill="1" applyBorder="1" applyAlignment="1" applyProtection="1">
      <alignment horizontal="center" vertical="center" wrapText="1"/>
      <protection/>
    </xf>
    <xf numFmtId="0" fontId="2" fillId="24" borderId="73" xfId="64" applyFont="1" applyFill="1" applyBorder="1" applyAlignment="1" applyProtection="1">
      <alignment horizontal="center" vertical="center" wrapText="1"/>
      <protection/>
    </xf>
    <xf numFmtId="49" fontId="2" fillId="24" borderId="74" xfId="69" applyNumberFormat="1" applyFont="1" applyFill="1" applyBorder="1" applyAlignment="1" applyProtection="1">
      <alignment horizontal="center" vertical="center" wrapText="1"/>
      <protection/>
    </xf>
    <xf numFmtId="49" fontId="2" fillId="24" borderId="75" xfId="69" applyNumberFormat="1" applyFont="1" applyFill="1" applyBorder="1" applyAlignment="1" applyProtection="1">
      <alignment horizontal="center" vertical="center" wrapText="1"/>
      <protection/>
    </xf>
    <xf numFmtId="49" fontId="2" fillId="24" borderId="71" xfId="69" applyNumberFormat="1" applyFont="1" applyFill="1" applyBorder="1" applyAlignment="1" applyProtection="1">
      <alignment horizontal="center" vertical="center" wrapText="1"/>
      <protection/>
    </xf>
    <xf numFmtId="49" fontId="2" fillId="24" borderId="12" xfId="69" applyNumberFormat="1" applyFont="1" applyFill="1" applyBorder="1" applyAlignment="1" applyProtection="1">
      <alignment horizontal="center" vertical="center" wrapText="1"/>
      <protection/>
    </xf>
    <xf numFmtId="49" fontId="2" fillId="24" borderId="76" xfId="69" applyNumberFormat="1" applyFont="1" applyFill="1" applyBorder="1" applyAlignment="1" applyProtection="1">
      <alignment horizontal="center" vertical="center" wrapText="1"/>
      <protection/>
    </xf>
    <xf numFmtId="49" fontId="2" fillId="24" borderId="77" xfId="69" applyNumberFormat="1" applyFont="1" applyFill="1" applyBorder="1" applyAlignment="1" applyProtection="1">
      <alignment horizontal="center" vertical="center" wrapText="1"/>
      <protection/>
    </xf>
    <xf numFmtId="49" fontId="2" fillId="24" borderId="78" xfId="69" applyNumberFormat="1" applyFont="1" applyFill="1" applyBorder="1" applyAlignment="1" applyProtection="1">
      <alignment horizontal="center" vertical="center" wrapText="1"/>
      <protection/>
    </xf>
    <xf numFmtId="0" fontId="2" fillId="24" borderId="31" xfId="69" applyNumberFormat="1" applyFont="1" applyFill="1" applyBorder="1" applyAlignment="1" applyProtection="1">
      <alignment horizontal="center" vertical="center" wrapText="1"/>
      <protection/>
    </xf>
    <xf numFmtId="0" fontId="2" fillId="24" borderId="70" xfId="69" applyNumberFormat="1" applyFont="1" applyFill="1" applyBorder="1" applyAlignment="1" applyProtection="1">
      <alignment horizontal="center" vertical="center" wrapText="1"/>
      <protection/>
    </xf>
    <xf numFmtId="49" fontId="9" fillId="24" borderId="71" xfId="70" applyNumberFormat="1" applyFont="1" applyFill="1" applyBorder="1" applyAlignment="1" applyProtection="1">
      <alignment horizontal="center" vertical="center" wrapText="1"/>
      <protection/>
    </xf>
    <xf numFmtId="49" fontId="9" fillId="24" borderId="79" xfId="70" applyNumberFormat="1" applyFont="1" applyFill="1" applyBorder="1" applyAlignment="1" applyProtection="1">
      <alignment horizontal="center" vertical="center" wrapText="1"/>
      <protection/>
    </xf>
    <xf numFmtId="49" fontId="9" fillId="24" borderId="76" xfId="70" applyNumberFormat="1" applyFont="1" applyFill="1" applyBorder="1" applyAlignment="1" applyProtection="1">
      <alignment horizontal="center" vertical="center" wrapText="1"/>
      <protection/>
    </xf>
    <xf numFmtId="49" fontId="10" fillId="24" borderId="74" xfId="70" applyNumberFormat="1" applyFont="1" applyFill="1" applyBorder="1" applyAlignment="1" applyProtection="1">
      <alignment horizontal="center" vertical="center" wrapText="1"/>
      <protection/>
    </xf>
    <xf numFmtId="49" fontId="10" fillId="24" borderId="75" xfId="70" applyNumberFormat="1" applyFont="1" applyFill="1" applyBorder="1" applyAlignment="1" applyProtection="1">
      <alignment horizontal="center" vertical="center" wrapText="1"/>
      <protection/>
    </xf>
    <xf numFmtId="0" fontId="2" fillId="24" borderId="80" xfId="64" applyFont="1" applyFill="1" applyBorder="1" applyAlignment="1" applyProtection="1">
      <alignment horizontal="center" vertical="center" wrapText="1"/>
      <protection/>
    </xf>
    <xf numFmtId="0" fontId="2" fillId="24" borderId="81" xfId="64" applyFont="1" applyFill="1" applyBorder="1" applyAlignment="1" applyProtection="1">
      <alignment horizontal="center" vertical="center" wrapText="1"/>
      <protection/>
    </xf>
    <xf numFmtId="0" fontId="9" fillId="0" borderId="2" xfId="64" applyFont="1" applyFill="1" applyBorder="1" applyAlignment="1" applyProtection="1">
      <alignment horizontal="center" vertical="center" wrapText="1"/>
      <protection/>
    </xf>
    <xf numFmtId="0" fontId="9" fillId="0" borderId="54" xfId="64" applyFont="1" applyFill="1" applyBorder="1" applyAlignment="1" applyProtection="1">
      <alignment horizontal="center" vertical="center" wrapText="1"/>
      <protection/>
    </xf>
    <xf numFmtId="49" fontId="10" fillId="24" borderId="77" xfId="70" applyNumberFormat="1" applyFont="1" applyFill="1" applyBorder="1" applyAlignment="1" applyProtection="1">
      <alignment horizontal="center" vertical="center" wrapText="1"/>
      <protection/>
    </xf>
    <xf numFmtId="49" fontId="10" fillId="24" borderId="78" xfId="70" applyNumberFormat="1" applyFont="1" applyFill="1" applyBorder="1" applyAlignment="1" applyProtection="1">
      <alignment horizontal="center" vertical="center" wrapText="1"/>
      <protection/>
    </xf>
    <xf numFmtId="0" fontId="10" fillId="24" borderId="77" xfId="64" applyFont="1" applyFill="1" applyBorder="1" applyAlignment="1" applyProtection="1">
      <alignment horizontal="center" vertical="center" wrapText="1"/>
      <protection/>
    </xf>
    <xf numFmtId="0" fontId="10" fillId="24" borderId="78" xfId="64" applyFont="1" applyFill="1" applyBorder="1" applyAlignment="1" applyProtection="1">
      <alignment horizontal="center" vertical="center" wrapText="1"/>
      <protection/>
    </xf>
    <xf numFmtId="0" fontId="2" fillId="2" borderId="10" xfId="55" applyNumberFormat="1" applyFont="1" applyFill="1" applyBorder="1" applyAlignment="1" applyProtection="1">
      <alignment horizontal="center" vertical="center" wrapText="1"/>
      <protection/>
    </xf>
    <xf numFmtId="0" fontId="2" fillId="2" borderId="11" xfId="55" applyNumberFormat="1" applyFont="1" applyFill="1" applyBorder="1" applyAlignment="1" applyProtection="1">
      <alignment horizontal="center" vertical="center" wrapText="1"/>
      <protection/>
    </xf>
    <xf numFmtId="0" fontId="2" fillId="2" borderId="13" xfId="55" applyNumberFormat="1" applyFont="1" applyFill="1" applyBorder="1" applyAlignment="1" applyProtection="1">
      <alignment horizontal="center" vertical="center" wrapText="1"/>
      <protection/>
    </xf>
    <xf numFmtId="0" fontId="0" fillId="2" borderId="26" xfId="55" applyNumberFormat="1" applyFont="1" applyFill="1" applyBorder="1" applyAlignment="1" applyProtection="1">
      <alignment horizontal="center" vertical="center" wrapText="1"/>
      <protection/>
    </xf>
    <xf numFmtId="0" fontId="0" fillId="2" borderId="27" xfId="55" applyNumberFormat="1" applyFont="1" applyFill="1" applyBorder="1" applyAlignment="1" applyProtection="1">
      <alignment horizontal="center" vertical="center" wrapText="1"/>
      <protection/>
    </xf>
    <xf numFmtId="0" fontId="0" fillId="2" borderId="28" xfId="55" applyNumberFormat="1" applyFont="1" applyFill="1" applyBorder="1" applyAlignment="1" applyProtection="1">
      <alignment horizontal="center" vertical="center" wrapText="1"/>
      <protection/>
    </xf>
    <xf numFmtId="49" fontId="2" fillId="25" borderId="2" xfId="60" applyNumberFormat="1" applyFont="1" applyFill="1" applyBorder="1" applyAlignment="1" applyProtection="1">
      <alignment horizontal="center" vertical="center" wrapText="1"/>
      <protection/>
    </xf>
    <xf numFmtId="49" fontId="2" fillId="25" borderId="30" xfId="60" applyNumberFormat="1" applyFont="1" applyFill="1" applyBorder="1" applyAlignment="1" applyProtection="1">
      <alignment horizontal="center" vertical="center" wrapText="1"/>
      <protection/>
    </xf>
    <xf numFmtId="0" fontId="2" fillId="25" borderId="2" xfId="60" applyFont="1" applyFill="1" applyBorder="1" applyAlignment="1" applyProtection="1">
      <alignment horizontal="center" vertical="center" wrapText="1"/>
      <protection/>
    </xf>
    <xf numFmtId="0" fontId="2" fillId="25" borderId="30" xfId="60" applyFont="1" applyFill="1" applyBorder="1" applyAlignment="1" applyProtection="1">
      <alignment horizontal="center" vertical="center" wrapText="1"/>
      <protection/>
    </xf>
    <xf numFmtId="0" fontId="2" fillId="25" borderId="71" xfId="58" applyFont="1" applyFill="1" applyBorder="1" applyAlignment="1" applyProtection="1">
      <alignment horizontal="center" vertical="center" wrapText="1"/>
      <protection/>
    </xf>
    <xf numFmtId="0" fontId="2" fillId="25" borderId="12" xfId="58" applyFont="1" applyFill="1" applyBorder="1" applyAlignment="1" applyProtection="1">
      <alignment horizontal="center" vertical="center" wrapText="1"/>
      <protection/>
    </xf>
    <xf numFmtId="0" fontId="2" fillId="25" borderId="82" xfId="58" applyFont="1" applyFill="1" applyBorder="1" applyAlignment="1" applyProtection="1">
      <alignment horizontal="center" vertical="center" wrapText="1"/>
      <protection/>
    </xf>
    <xf numFmtId="0" fontId="2" fillId="25" borderId="2" xfId="58" applyFont="1" applyFill="1" applyBorder="1" applyAlignment="1" applyProtection="1">
      <alignment horizontal="center" vertical="center" wrapText="1"/>
      <protection/>
    </xf>
    <xf numFmtId="0" fontId="2" fillId="25" borderId="30" xfId="58" applyFont="1" applyFill="1" applyBorder="1" applyAlignment="1" applyProtection="1">
      <alignment horizontal="center" vertical="center" wrapText="1"/>
      <protection/>
    </xf>
    <xf numFmtId="0" fontId="2" fillId="25" borderId="83" xfId="57" applyFont="1" applyFill="1" applyBorder="1" applyAlignment="1" applyProtection="1">
      <alignment horizontal="center" vertical="center" wrapText="1"/>
      <protection/>
    </xf>
    <xf numFmtId="0" fontId="2" fillId="25" borderId="84" xfId="57" applyFont="1" applyFill="1" applyBorder="1" applyAlignment="1" applyProtection="1">
      <alignment horizontal="center" vertical="center" wrapText="1"/>
      <protection/>
    </xf>
    <xf numFmtId="0" fontId="2" fillId="25" borderId="85" xfId="57" applyFont="1" applyFill="1" applyBorder="1" applyAlignment="1" applyProtection="1">
      <alignment horizontal="center" vertical="center" wrapText="1"/>
      <protection/>
    </xf>
    <xf numFmtId="0" fontId="2" fillId="25" borderId="54" xfId="60" applyFont="1" applyFill="1" applyBorder="1" applyAlignment="1" applyProtection="1">
      <alignment horizontal="center" vertical="center" wrapText="1"/>
      <protection/>
    </xf>
    <xf numFmtId="0" fontId="2" fillId="25" borderId="34" xfId="60" applyFont="1" applyFill="1" applyBorder="1" applyAlignment="1" applyProtection="1">
      <alignment horizontal="center" vertical="center" wrapText="1"/>
      <protection/>
    </xf>
    <xf numFmtId="49" fontId="2" fillId="24" borderId="83" xfId="57" applyNumberFormat="1" applyFont="1" applyFill="1" applyBorder="1" applyAlignment="1" applyProtection="1">
      <alignment horizontal="center" vertical="center" wrapText="1"/>
      <protection/>
    </xf>
    <xf numFmtId="49" fontId="2" fillId="24" borderId="84" xfId="57" applyNumberFormat="1" applyFont="1" applyFill="1" applyBorder="1" applyAlignment="1" applyProtection="1">
      <alignment horizontal="center" vertical="center" wrapText="1"/>
      <protection/>
    </xf>
    <xf numFmtId="49" fontId="2" fillId="24" borderId="86" xfId="57" applyNumberFormat="1" applyFont="1" applyFill="1" applyBorder="1" applyAlignment="1" applyProtection="1">
      <alignment horizontal="center" vertical="center" wrapText="1"/>
      <protection/>
    </xf>
    <xf numFmtId="0" fontId="2" fillId="24" borderId="83" xfId="60" applyFont="1" applyFill="1" applyBorder="1" applyAlignment="1" applyProtection="1">
      <alignment horizontal="center" vertical="center" wrapText="1"/>
      <protection/>
    </xf>
    <xf numFmtId="0" fontId="2" fillId="24" borderId="84" xfId="60" applyFont="1" applyFill="1" applyBorder="1" applyAlignment="1" applyProtection="1">
      <alignment horizontal="center" vertical="center" wrapText="1"/>
      <protection/>
    </xf>
    <xf numFmtId="0" fontId="2" fillId="24" borderId="86" xfId="60" applyFont="1" applyFill="1" applyBorder="1" applyAlignment="1" applyProtection="1">
      <alignment horizontal="center" vertical="center" wrapText="1"/>
      <protection/>
    </xf>
    <xf numFmtId="0" fontId="2" fillId="5" borderId="10" xfId="56" applyNumberFormat="1" applyFont="1" applyFill="1" applyBorder="1" applyAlignment="1" applyProtection="1">
      <alignment horizontal="center" vertical="center" wrapText="1"/>
      <protection/>
    </xf>
    <xf numFmtId="0" fontId="2" fillId="5" borderId="11" xfId="56" applyNumberFormat="1" applyFont="1" applyFill="1" applyBorder="1" applyAlignment="1" applyProtection="1">
      <alignment horizontal="center" vertical="center" wrapText="1"/>
      <protection/>
    </xf>
    <xf numFmtId="0" fontId="2" fillId="5" borderId="13" xfId="56" applyNumberFormat="1" applyFont="1" applyFill="1" applyBorder="1" applyAlignment="1" applyProtection="1">
      <alignment horizontal="center" vertical="center" wrapText="1"/>
      <protection/>
    </xf>
    <xf numFmtId="0" fontId="0" fillId="5" borderId="26" xfId="55" applyNumberFormat="1" applyFont="1" applyFill="1" applyBorder="1" applyAlignment="1" applyProtection="1">
      <alignment horizontal="center" vertical="center" wrapText="1"/>
      <protection/>
    </xf>
    <xf numFmtId="0" fontId="0" fillId="5" borderId="27" xfId="55" applyNumberFormat="1" applyFont="1" applyFill="1" applyBorder="1" applyAlignment="1" applyProtection="1">
      <alignment horizontal="center" vertical="center" wrapText="1"/>
      <protection/>
    </xf>
    <xf numFmtId="0" fontId="0" fillId="5" borderId="28" xfId="55" applyNumberFormat="1" applyFont="1" applyFill="1" applyBorder="1" applyAlignment="1" applyProtection="1">
      <alignment horizontal="center" vertical="center" wrapText="1"/>
      <protection/>
    </xf>
    <xf numFmtId="0" fontId="2" fillId="24" borderId="31" xfId="57" applyFont="1" applyFill="1" applyBorder="1" applyAlignment="1" applyProtection="1">
      <alignment horizontal="center" vertical="center" wrapText="1"/>
      <protection/>
    </xf>
    <xf numFmtId="0" fontId="2" fillId="24" borderId="87" xfId="57" applyFont="1" applyFill="1" applyBorder="1" applyAlignment="1" applyProtection="1">
      <alignment horizontal="center" vertical="center" wrapText="1"/>
      <protection/>
    </xf>
    <xf numFmtId="0" fontId="12" fillId="24" borderId="88" xfId="57" applyFont="1" applyFill="1" applyBorder="1" applyAlignment="1" applyProtection="1">
      <alignment horizontal="center" vertical="center" wrapText="1"/>
      <protection/>
    </xf>
    <xf numFmtId="0" fontId="2" fillId="5" borderId="89" xfId="0" applyNumberFormat="1" applyFont="1" applyFill="1" applyBorder="1" applyAlignment="1" applyProtection="1">
      <alignment horizontal="center" vertical="center" wrapText="1"/>
      <protection/>
    </xf>
    <xf numFmtId="0" fontId="2" fillId="5" borderId="36" xfId="0" applyNumberFormat="1" applyFont="1" applyFill="1" applyBorder="1" applyAlignment="1" applyProtection="1">
      <alignment horizontal="center" vertical="center" wrapText="1"/>
      <protection/>
    </xf>
    <xf numFmtId="0" fontId="2" fillId="5" borderId="90" xfId="0" applyNumberFormat="1" applyFont="1" applyFill="1" applyBorder="1" applyAlignment="1" applyProtection="1">
      <alignment horizontal="center" vertical="center" wrapText="1"/>
      <protection/>
    </xf>
    <xf numFmtId="0" fontId="4" fillId="5" borderId="91" xfId="0" applyNumberFormat="1" applyFont="1" applyFill="1" applyBorder="1" applyAlignment="1" applyProtection="1">
      <alignment horizontal="center" vertical="center" wrapText="1"/>
      <protection/>
    </xf>
    <xf numFmtId="0" fontId="4" fillId="5" borderId="52" xfId="0" applyNumberFormat="1" applyFont="1" applyFill="1" applyBorder="1" applyAlignment="1" applyProtection="1">
      <alignment horizontal="center" vertical="center" wrapText="1"/>
      <protection/>
    </xf>
    <xf numFmtId="0" fontId="4" fillId="5" borderId="92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left" vertical="top" wrapText="1"/>
      <protection/>
    </xf>
    <xf numFmtId="0" fontId="0" fillId="6" borderId="61" xfId="0" applyFill="1" applyBorder="1" applyAlignment="1" applyProtection="1">
      <alignment horizontal="center"/>
      <protection locked="0"/>
    </xf>
    <xf numFmtId="0" fontId="16" fillId="5" borderId="55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16" fillId="5" borderId="59" xfId="0" applyFont="1" applyFill="1" applyBorder="1" applyAlignment="1">
      <alignment horizontal="center" vertical="center" wrapText="1"/>
    </xf>
    <xf numFmtId="0" fontId="16" fillId="5" borderId="6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48" xfId="65" applyFont="1" applyFill="1" applyBorder="1" applyAlignment="1" applyProtection="1">
      <alignment horizontal="center" vertical="center" wrapText="1"/>
      <protection/>
    </xf>
    <xf numFmtId="0" fontId="4" fillId="0" borderId="48" xfId="65" applyNumberFormat="1" applyFont="1" applyFill="1" applyBorder="1" applyAlignment="1" applyProtection="1">
      <alignment horizontal="center" vertical="center" wrapText="1"/>
      <protection/>
    </xf>
    <xf numFmtId="49" fontId="4" fillId="0" borderId="48" xfId="65" applyNumberFormat="1" applyFont="1" applyFill="1" applyBorder="1" applyAlignment="1" applyProtection="1">
      <alignment horizontal="center" vertical="center" wrapText="1"/>
      <protection/>
    </xf>
    <xf numFmtId="0" fontId="4" fillId="0" borderId="93" xfId="65" applyFont="1" applyFill="1" applyBorder="1" applyAlignment="1" applyProtection="1">
      <alignment horizontal="center" vertical="center" wrapText="1"/>
      <protection/>
    </xf>
    <xf numFmtId="0" fontId="4" fillId="0" borderId="94" xfId="65" applyFont="1" applyFill="1" applyBorder="1" applyAlignment="1" applyProtection="1">
      <alignment horizontal="center" vertical="center" wrapText="1"/>
      <protection/>
    </xf>
    <xf numFmtId="0" fontId="4" fillId="0" borderId="95" xfId="65" applyFont="1" applyFill="1" applyBorder="1" applyAlignment="1" applyProtection="1">
      <alignment horizontal="center" vertical="center" wrapText="1"/>
      <protection/>
    </xf>
    <xf numFmtId="0" fontId="4" fillId="0" borderId="93" xfId="65" applyNumberFormat="1" applyFont="1" applyFill="1" applyBorder="1" applyAlignment="1" applyProtection="1">
      <alignment horizontal="center" vertical="center" wrapText="1"/>
      <protection/>
    </xf>
    <xf numFmtId="0" fontId="4" fillId="0" borderId="94" xfId="65" applyNumberFormat="1" applyFont="1" applyFill="1" applyBorder="1" applyAlignment="1" applyProtection="1">
      <alignment horizontal="center" vertical="center" wrapText="1"/>
      <protection/>
    </xf>
    <xf numFmtId="0" fontId="4" fillId="0" borderId="95" xfId="65" applyNumberFormat="1" applyFont="1" applyFill="1" applyBorder="1" applyAlignment="1" applyProtection="1">
      <alignment horizontal="center" vertical="center" wrapText="1"/>
      <protection/>
    </xf>
    <xf numFmtId="0" fontId="4" fillId="4" borderId="96" xfId="0" applyNumberFormat="1" applyFont="1" applyFill="1" applyBorder="1" applyAlignment="1" applyProtection="1">
      <alignment horizontal="center" vertical="center" wrapText="1"/>
      <protection/>
    </xf>
    <xf numFmtId="0" fontId="4" fillId="4" borderId="97" xfId="0" applyNumberFormat="1" applyFont="1" applyFill="1" applyBorder="1" applyAlignment="1" applyProtection="1">
      <alignment horizontal="center" vertical="center" wrapText="1"/>
      <protection/>
    </xf>
    <xf numFmtId="0" fontId="4" fillId="4" borderId="69" xfId="0" applyNumberFormat="1" applyFont="1" applyFill="1" applyBorder="1" applyAlignment="1" applyProtection="1">
      <alignment horizontal="center" vertical="center" wrapText="1"/>
      <protection/>
    </xf>
    <xf numFmtId="0" fontId="2" fillId="5" borderId="98" xfId="65" applyFont="1" applyFill="1" applyBorder="1" applyAlignment="1" applyProtection="1">
      <alignment horizontal="center" vertical="center" wrapText="1"/>
      <protection/>
    </xf>
    <xf numFmtId="0" fontId="2" fillId="5" borderId="99" xfId="65" applyFont="1" applyFill="1" applyBorder="1" applyAlignment="1" applyProtection="1">
      <alignment horizontal="center" vertical="center" wrapText="1"/>
      <protection/>
    </xf>
    <xf numFmtId="0" fontId="2" fillId="5" borderId="100" xfId="65" applyFont="1" applyFill="1" applyBorder="1" applyAlignment="1" applyProtection="1">
      <alignment horizontal="center" vertical="center" wrapText="1"/>
      <protection/>
    </xf>
    <xf numFmtId="0" fontId="2" fillId="5" borderId="101" xfId="65" applyFont="1" applyFill="1" applyBorder="1" applyAlignment="1" applyProtection="1">
      <alignment horizontal="center" vertical="center" wrapText="1"/>
      <protection/>
    </xf>
    <xf numFmtId="0" fontId="2" fillId="5" borderId="102" xfId="65" applyFont="1" applyFill="1" applyBorder="1" applyAlignment="1" applyProtection="1">
      <alignment horizontal="center" vertical="center" wrapText="1"/>
      <protection/>
    </xf>
    <xf numFmtId="0" fontId="2" fillId="5" borderId="103" xfId="65" applyFont="1" applyFill="1" applyBorder="1" applyAlignment="1" applyProtection="1">
      <alignment horizontal="center" vertical="center" wrapText="1"/>
      <protection/>
    </xf>
    <xf numFmtId="0" fontId="2" fillId="20" borderId="104" xfId="65" applyFont="1" applyFill="1" applyBorder="1" applyAlignment="1" applyProtection="1">
      <alignment horizontal="center" vertical="center" wrapText="1"/>
      <protection/>
    </xf>
    <xf numFmtId="0" fontId="2" fillId="20" borderId="105" xfId="65" applyFont="1" applyFill="1" applyBorder="1" applyAlignment="1" applyProtection="1">
      <alignment horizontal="center" vertical="center" wrapText="1"/>
      <protection/>
    </xf>
    <xf numFmtId="0" fontId="2" fillId="20" borderId="106" xfId="65" applyFont="1" applyFill="1" applyBorder="1" applyAlignment="1" applyProtection="1">
      <alignment horizontal="center" vertical="center" wrapText="1"/>
      <protection/>
    </xf>
    <xf numFmtId="0" fontId="4" fillId="0" borderId="48" xfId="62" applyFont="1" applyFill="1" applyBorder="1" applyAlignment="1" applyProtection="1">
      <alignment horizontal="center" vertical="center" wrapText="1"/>
      <protection/>
    </xf>
    <xf numFmtId="0" fontId="4" fillId="0" borderId="51" xfId="62" applyFont="1" applyFill="1" applyBorder="1" applyAlignment="1" applyProtection="1">
      <alignment horizontal="center" vertical="center" wrapText="1"/>
      <protection/>
    </xf>
    <xf numFmtId="0" fontId="2" fillId="20" borderId="107" xfId="65" applyFont="1" applyFill="1" applyBorder="1" applyAlignment="1" applyProtection="1">
      <alignment horizontal="center" vertical="center" wrapText="1"/>
      <protection/>
    </xf>
    <xf numFmtId="0" fontId="2" fillId="20" borderId="108" xfId="65" applyFont="1" applyFill="1" applyBorder="1" applyAlignment="1" applyProtection="1">
      <alignment horizontal="center" vertical="center" wrapText="1"/>
      <protection/>
    </xf>
    <xf numFmtId="0" fontId="2" fillId="20" borderId="66" xfId="65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15" xfId="56"/>
    <cellStyle name="Обычный 2" xfId="57"/>
    <cellStyle name="Обычный_BALANCE.WARM.2007YEAR(FACT)" xfId="58"/>
    <cellStyle name="Обычный_JKH.OPEN.INFO.GVS(v3.5)_цены161210" xfId="59"/>
    <cellStyle name="Обычный_JKH.OPEN.INFO.HVS(v3.5)_цены161210" xfId="60"/>
    <cellStyle name="Обычный_P48v001VO" xfId="61"/>
    <cellStyle name="Обычный_P48v001VS" xfId="62"/>
    <cellStyle name="Обычный_PRIL1.ELECTR" xfId="63"/>
    <cellStyle name="Обычный_ЖКУ_проект3" xfId="64"/>
    <cellStyle name="Обычный_Калькуляция воды" xfId="65"/>
    <cellStyle name="Обычный_Мониторинг инвестиций" xfId="66"/>
    <cellStyle name="Обычный_тарифы на 2002г с 1-01" xfId="67"/>
    <cellStyle name="Обычный_ТС цены" xfId="68"/>
    <cellStyle name="Обычный_форма 1 водопровод для орг" xfId="69"/>
    <cellStyle name="Обычный_форма 1 водопровод для орг_CALC.KV.4.78(v1.0)" xfId="70"/>
    <cellStyle name="Обычный_ХВС показатели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72;\JKH.OPEN.INFO.PRICE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72;\JKH.OPEN.INFO.BALANCE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15.984\JKH.OPEN.INFO.PRICE.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199\INV.48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МАУ "Вера"</v>
          </cell>
        </row>
      </sheetData>
      <sheetData sheetId="12">
        <row r="2">
          <cell r="A2" t="str">
            <v>да</v>
          </cell>
          <cell r="AD2" t="str">
            <v>Водоснабжение (подъем, очистка, транспортировка)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Подъем</v>
          </cell>
        </row>
        <row r="4">
          <cell r="S4" t="str">
            <v>на сайте регулирующего органа</v>
          </cell>
          <cell r="AD4" t="str">
            <v>Транспортировка</v>
          </cell>
        </row>
      </sheetData>
      <sheetData sheetId="15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modButtonClick"/>
      <sheetName val="modInfo"/>
      <sheetName val="modPROV"/>
      <sheetName val="AllSheetsInThisWorkbook"/>
      <sheetName val="modSheetMain101"/>
      <sheetName val="modRegionSelectSub"/>
      <sheetName val="modUpdTemplMain"/>
      <sheetName val="modReestrMO"/>
      <sheetName val="modfrmReestr"/>
      <sheetName val="REESTR_ORG"/>
      <sheetName val="REESTR_FILTERED"/>
      <sheetName val="REESTR_MO"/>
      <sheetName val="modTitleSheetHeaders"/>
      <sheetName val="modServiceModule"/>
      <sheetName val="modClassifierVali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showGridLines="0" zoomScalePageLayoutView="0" workbookViewId="0" topLeftCell="A39">
      <selection activeCell="I21" sqref="I21"/>
    </sheetView>
  </sheetViews>
  <sheetFormatPr defaultColWidth="9.140625" defaultRowHeight="15" outlineLevelRow="1"/>
  <cols>
    <col min="1" max="1" width="4.421875" style="0" customWidth="1"/>
    <col min="2" max="2" width="3.00390625" style="0" customWidth="1"/>
    <col min="3" max="3" width="2.8515625" style="0" customWidth="1"/>
    <col min="4" max="4" width="37.421875" style="0" customWidth="1"/>
    <col min="5" max="5" width="16.8515625" style="0" customWidth="1"/>
    <col min="6" max="6" width="44.28125" style="0" customWidth="1"/>
    <col min="7" max="7" width="2.00390625" style="0" customWidth="1"/>
    <col min="8" max="8" width="3.140625" style="0" customWidth="1"/>
  </cols>
  <sheetData>
    <row r="2" spans="2:8" ht="33" customHeight="1" thickBot="1">
      <c r="B2" s="274" t="s">
        <v>258</v>
      </c>
      <c r="C2" s="275"/>
      <c r="D2" s="275"/>
      <c r="E2" s="275"/>
      <c r="F2" s="275"/>
      <c r="G2" s="275"/>
      <c r="H2" s="276"/>
    </row>
    <row r="3" spans="2:8" ht="15">
      <c r="B3" s="1"/>
      <c r="C3" s="2"/>
      <c r="D3" s="2"/>
      <c r="E3" s="3"/>
      <c r="F3" s="2"/>
      <c r="G3" s="4"/>
      <c r="H3" s="5"/>
    </row>
    <row r="4" spans="2:8" ht="15">
      <c r="B4" s="6"/>
      <c r="C4" s="7"/>
      <c r="D4" s="8"/>
      <c r="E4" s="9"/>
      <c r="F4" s="9"/>
      <c r="G4" s="10"/>
      <c r="H4" s="11"/>
    </row>
    <row r="5" spans="2:8" ht="15.75" customHeight="1" thickBot="1">
      <c r="B5" s="12"/>
      <c r="C5" s="2"/>
      <c r="D5" s="277" t="s">
        <v>0</v>
      </c>
      <c r="E5" s="278"/>
      <c r="F5" s="13" t="s">
        <v>1</v>
      </c>
      <c r="G5" s="14"/>
      <c r="H5" s="15"/>
    </row>
    <row r="6" spans="2:8" ht="15">
      <c r="B6" s="12"/>
      <c r="C6" s="2"/>
      <c r="D6" s="14"/>
      <c r="E6" s="16"/>
      <c r="F6" s="14"/>
      <c r="G6" s="14"/>
      <c r="H6" s="15"/>
    </row>
    <row r="7" spans="2:8" ht="15.75" thickBot="1">
      <c r="B7" s="17"/>
      <c r="C7" s="18"/>
      <c r="D7" s="279" t="s">
        <v>2</v>
      </c>
      <c r="E7" s="280"/>
      <c r="F7" s="19"/>
      <c r="G7" s="20"/>
      <c r="H7" s="21"/>
    </row>
    <row r="8" spans="2:8" ht="15">
      <c r="B8" s="17"/>
      <c r="C8" s="18"/>
      <c r="D8" s="18"/>
      <c r="E8" s="5"/>
      <c r="F8" s="20"/>
      <c r="G8" s="22"/>
      <c r="H8" s="23"/>
    </row>
    <row r="9" spans="2:8" ht="15">
      <c r="B9" s="17"/>
      <c r="C9" s="18"/>
      <c r="D9" s="281" t="s">
        <v>3</v>
      </c>
      <c r="E9" s="282"/>
      <c r="F9" s="283"/>
      <c r="G9" s="22"/>
      <c r="H9" s="23"/>
    </row>
    <row r="10" spans="2:8" ht="15">
      <c r="B10" s="17"/>
      <c r="C10" s="18"/>
      <c r="D10" s="284" t="s">
        <v>4</v>
      </c>
      <c r="E10" s="285"/>
      <c r="F10" s="117" t="s">
        <v>5</v>
      </c>
      <c r="G10" s="22"/>
      <c r="H10" s="23"/>
    </row>
    <row r="11" spans="2:8" ht="15.75" thickBot="1">
      <c r="B11" s="17"/>
      <c r="C11" s="18"/>
      <c r="D11" s="279" t="s">
        <v>6</v>
      </c>
      <c r="E11" s="280"/>
      <c r="F11" s="118" t="s">
        <v>7</v>
      </c>
      <c r="G11" s="22"/>
      <c r="H11" s="23"/>
    </row>
    <row r="12" spans="2:8" ht="15">
      <c r="B12" s="17"/>
      <c r="C12" s="18"/>
      <c r="D12" s="24"/>
      <c r="E12" s="16"/>
      <c r="F12" s="3"/>
      <c r="G12" s="20"/>
      <c r="H12" s="21"/>
    </row>
    <row r="13" spans="2:8" ht="28.5" customHeight="1" thickBot="1">
      <c r="B13" s="17"/>
      <c r="C13" s="18"/>
      <c r="D13" s="279" t="s">
        <v>8</v>
      </c>
      <c r="E13" s="280"/>
      <c r="F13" s="19" t="s">
        <v>9</v>
      </c>
      <c r="G13" s="20"/>
      <c r="H13" s="21"/>
    </row>
    <row r="14" spans="2:8" ht="15">
      <c r="B14" s="17"/>
      <c r="C14" s="18"/>
      <c r="D14" s="24"/>
      <c r="E14" s="24"/>
      <c r="F14" s="5"/>
      <c r="G14" s="20"/>
      <c r="H14" s="21"/>
    </row>
    <row r="15" spans="2:8" ht="23.25" thickBot="1">
      <c r="B15" s="17"/>
      <c r="C15" s="18"/>
      <c r="D15" s="277" t="s">
        <v>10</v>
      </c>
      <c r="E15" s="278"/>
      <c r="F15" s="119" t="s">
        <v>328</v>
      </c>
      <c r="G15" s="14"/>
      <c r="H15" s="15"/>
    </row>
    <row r="16" spans="2:8" ht="15">
      <c r="B16" s="17"/>
      <c r="C16" s="18"/>
      <c r="D16" s="24"/>
      <c r="E16" s="16"/>
      <c r="F16" s="24"/>
      <c r="G16" s="14"/>
      <c r="H16" s="15"/>
    </row>
    <row r="17" spans="2:8" ht="15.75" thickBot="1">
      <c r="B17" s="17"/>
      <c r="C17" s="18"/>
      <c r="D17" s="286" t="s">
        <v>40</v>
      </c>
      <c r="E17" s="287"/>
      <c r="F17" s="27"/>
      <c r="G17" s="25"/>
      <c r="H17" s="26"/>
    </row>
    <row r="18" spans="2:8" ht="15">
      <c r="B18" s="17"/>
      <c r="C18" s="18"/>
      <c r="D18" s="24"/>
      <c r="E18" s="16"/>
      <c r="F18" s="24"/>
      <c r="G18" s="14"/>
      <c r="H18" s="15"/>
    </row>
    <row r="19" spans="2:8" ht="15">
      <c r="B19" s="17"/>
      <c r="C19" s="18"/>
      <c r="D19" s="272" t="s">
        <v>11</v>
      </c>
      <c r="E19" s="273"/>
      <c r="F19" s="120" t="s">
        <v>329</v>
      </c>
      <c r="G19" s="25"/>
      <c r="H19" s="26"/>
    </row>
    <row r="20" spans="2:8" ht="15.75" thickBot="1">
      <c r="B20" s="17"/>
      <c r="C20" s="18"/>
      <c r="D20" s="277" t="s">
        <v>12</v>
      </c>
      <c r="E20" s="278"/>
      <c r="F20" s="121" t="s">
        <v>330</v>
      </c>
      <c r="G20" s="25"/>
      <c r="H20" s="26"/>
    </row>
    <row r="21" spans="2:8" ht="15">
      <c r="B21" s="17"/>
      <c r="C21" s="18"/>
      <c r="D21" s="24"/>
      <c r="E21" s="16"/>
      <c r="F21" s="24"/>
      <c r="G21" s="14"/>
      <c r="H21" s="15"/>
    </row>
    <row r="22" spans="2:10" ht="15.75" customHeight="1" thickBot="1">
      <c r="B22" s="17"/>
      <c r="C22" s="18"/>
      <c r="D22" s="279" t="s">
        <v>13</v>
      </c>
      <c r="E22" s="280"/>
      <c r="F22" s="19" t="s">
        <v>260</v>
      </c>
      <c r="G22" s="25"/>
      <c r="H22" s="26"/>
      <c r="J22" s="242" t="s">
        <v>259</v>
      </c>
    </row>
    <row r="23" spans="2:10" ht="15">
      <c r="B23" s="17"/>
      <c r="C23" s="18"/>
      <c r="D23" s="24"/>
      <c r="E23" s="5"/>
      <c r="F23" s="24"/>
      <c r="G23" s="14"/>
      <c r="H23" s="15"/>
      <c r="J23" s="242" t="s">
        <v>260</v>
      </c>
    </row>
    <row r="24" spans="2:10" ht="15">
      <c r="B24" s="17"/>
      <c r="C24" s="18"/>
      <c r="D24" s="288" t="s">
        <v>14</v>
      </c>
      <c r="E24" s="269"/>
      <c r="F24" s="290"/>
      <c r="G24" s="14"/>
      <c r="H24" s="15"/>
      <c r="J24" s="246" t="s">
        <v>263</v>
      </c>
    </row>
    <row r="25" spans="2:8" ht="15">
      <c r="B25" s="17"/>
      <c r="C25" s="18"/>
      <c r="D25" s="288" t="s">
        <v>15</v>
      </c>
      <c r="E25" s="289"/>
      <c r="F25" s="28"/>
      <c r="G25" s="14"/>
      <c r="H25" s="15"/>
    </row>
    <row r="26" spans="2:8" ht="15">
      <c r="B26" s="17"/>
      <c r="C26" s="18"/>
      <c r="D26" s="288" t="s">
        <v>16</v>
      </c>
      <c r="E26" s="289"/>
      <c r="F26" s="28"/>
      <c r="G26" s="14"/>
      <c r="H26" s="15"/>
    </row>
    <row r="27" spans="2:8" ht="15">
      <c r="B27" s="17"/>
      <c r="C27" s="18"/>
      <c r="D27" s="288" t="s">
        <v>17</v>
      </c>
      <c r="E27" s="289"/>
      <c r="F27" s="28"/>
      <c r="G27" s="14"/>
      <c r="H27" s="15"/>
    </row>
    <row r="28" spans="2:8" ht="15.75" thickBot="1">
      <c r="B28" s="17"/>
      <c r="C28" s="18"/>
      <c r="D28" s="270" t="s">
        <v>18</v>
      </c>
      <c r="E28" s="271"/>
      <c r="F28" s="19"/>
      <c r="G28" s="14"/>
      <c r="H28" s="15"/>
    </row>
    <row r="29" spans="2:8" ht="15">
      <c r="B29" s="17"/>
      <c r="C29" s="18"/>
      <c r="D29" s="24"/>
      <c r="E29" s="5"/>
      <c r="F29" s="24"/>
      <c r="G29" s="14"/>
      <c r="H29" s="15"/>
    </row>
    <row r="30" spans="2:8" ht="15.75" thickBot="1">
      <c r="B30" s="17"/>
      <c r="C30" s="18"/>
      <c r="D30" s="279" t="s">
        <v>19</v>
      </c>
      <c r="E30" s="280"/>
      <c r="F30" s="19"/>
      <c r="G30" s="25"/>
      <c r="H30" s="26"/>
    </row>
    <row r="31" spans="2:8" ht="15">
      <c r="B31" s="17"/>
      <c r="C31" s="18"/>
      <c r="D31" s="24"/>
      <c r="E31" s="5"/>
      <c r="F31" s="24"/>
      <c r="G31" s="25"/>
      <c r="H31" s="26"/>
    </row>
    <row r="32" spans="2:8" ht="15.75" hidden="1" outlineLevel="1" thickBot="1">
      <c r="B32" s="17"/>
      <c r="C32" s="18"/>
      <c r="D32" s="279" t="s">
        <v>20</v>
      </c>
      <c r="E32" s="280"/>
      <c r="F32" s="19" t="s">
        <v>9</v>
      </c>
      <c r="G32" s="25"/>
      <c r="H32" s="26"/>
    </row>
    <row r="33" spans="2:8" ht="15" hidden="1" outlineLevel="1">
      <c r="B33" s="17"/>
      <c r="C33" s="18"/>
      <c r="D33" s="16"/>
      <c r="E33" s="5"/>
      <c r="F33" s="24"/>
      <c r="G33" s="25"/>
      <c r="H33" s="26"/>
    </row>
    <row r="34" spans="2:8" ht="15.75" hidden="1" outlineLevel="1" collapsed="1" thickBot="1">
      <c r="B34" s="17"/>
      <c r="C34" s="18"/>
      <c r="D34" s="279" t="s">
        <v>21</v>
      </c>
      <c r="E34" s="280"/>
      <c r="F34" s="19" t="s">
        <v>9</v>
      </c>
      <c r="G34" s="25"/>
      <c r="H34" s="26"/>
    </row>
    <row r="35" spans="2:8" ht="15" hidden="1" outlineLevel="1">
      <c r="B35" s="17"/>
      <c r="C35" s="18"/>
      <c r="D35" s="24"/>
      <c r="E35" s="5"/>
      <c r="F35" s="24"/>
      <c r="G35" s="25"/>
      <c r="H35" s="26"/>
    </row>
    <row r="36" spans="2:8" ht="15" collapsed="1">
      <c r="B36" s="17"/>
      <c r="C36" s="18"/>
      <c r="D36" s="295" t="s">
        <v>22</v>
      </c>
      <c r="E36" s="295"/>
      <c r="F36" s="296"/>
      <c r="G36" s="25"/>
      <c r="H36" s="26"/>
    </row>
    <row r="37" spans="2:8" ht="15">
      <c r="B37" s="17"/>
      <c r="C37" s="18"/>
      <c r="D37" s="297" t="s">
        <v>23</v>
      </c>
      <c r="E37" s="298"/>
      <c r="F37" s="29"/>
      <c r="G37" s="25"/>
      <c r="H37" s="26"/>
    </row>
    <row r="38" spans="2:8" ht="15.75" thickBot="1">
      <c r="B38" s="17"/>
      <c r="C38" s="18"/>
      <c r="D38" s="291" t="s">
        <v>24</v>
      </c>
      <c r="E38" s="292"/>
      <c r="F38" s="30"/>
      <c r="G38" s="25"/>
      <c r="H38" s="26"/>
    </row>
    <row r="39" spans="2:8" ht="15">
      <c r="B39" s="17"/>
      <c r="C39" s="18"/>
      <c r="D39" s="24"/>
      <c r="E39" s="24"/>
      <c r="F39" s="24"/>
      <c r="G39" s="25"/>
      <c r="H39" s="26"/>
    </row>
    <row r="40" spans="2:8" ht="59.25" customHeight="1">
      <c r="B40" s="17"/>
      <c r="C40" s="18"/>
      <c r="D40" s="31" t="s">
        <v>25</v>
      </c>
      <c r="E40" s="293" t="s">
        <v>26</v>
      </c>
      <c r="F40" s="294"/>
      <c r="G40" s="14"/>
      <c r="H40" s="15"/>
    </row>
    <row r="41" spans="2:8" ht="15">
      <c r="B41" s="17"/>
      <c r="C41" s="18"/>
      <c r="D41" s="32" t="s">
        <v>27</v>
      </c>
      <c r="E41" s="33" t="s">
        <v>28</v>
      </c>
      <c r="F41" s="34" t="s">
        <v>29</v>
      </c>
      <c r="G41" s="14"/>
      <c r="H41" s="15"/>
    </row>
    <row r="42" spans="2:8" ht="15">
      <c r="B42" s="17"/>
      <c r="C42" s="18"/>
      <c r="D42" s="48" t="s">
        <v>331</v>
      </c>
      <c r="E42" s="35"/>
      <c r="F42" s="122">
        <v>286301017</v>
      </c>
      <c r="G42" s="14"/>
      <c r="H42" s="15"/>
    </row>
    <row r="43" spans="2:8" ht="15.75" thickBot="1">
      <c r="B43" s="17"/>
      <c r="C43" s="18"/>
      <c r="D43" s="36"/>
      <c r="E43" s="37"/>
      <c r="F43" s="38"/>
      <c r="G43" s="25"/>
      <c r="H43" s="26"/>
    </row>
    <row r="44" spans="2:8" ht="15">
      <c r="B44" s="17"/>
      <c r="C44" s="18"/>
      <c r="D44" s="24"/>
      <c r="E44" s="24"/>
      <c r="F44" s="5"/>
      <c r="G44" s="14"/>
      <c r="H44" s="15"/>
    </row>
    <row r="45" spans="2:8" ht="15">
      <c r="B45" s="39"/>
      <c r="C45" s="14"/>
      <c r="D45" s="295" t="s">
        <v>30</v>
      </c>
      <c r="E45" s="295"/>
      <c r="F45" s="296"/>
      <c r="G45" s="14"/>
      <c r="H45" s="15"/>
    </row>
    <row r="46" spans="2:8" ht="25.5">
      <c r="B46" s="39"/>
      <c r="C46" s="14"/>
      <c r="D46" s="297" t="s">
        <v>31</v>
      </c>
      <c r="E46" s="298"/>
      <c r="F46" s="40" t="s">
        <v>332</v>
      </c>
      <c r="G46" s="14"/>
      <c r="H46" s="15"/>
    </row>
    <row r="47" spans="2:8" ht="26.25" thickBot="1">
      <c r="B47" s="39"/>
      <c r="C47" s="14"/>
      <c r="D47" s="291" t="s">
        <v>32</v>
      </c>
      <c r="E47" s="292"/>
      <c r="F47" s="41" t="s">
        <v>332</v>
      </c>
      <c r="G47" s="14"/>
      <c r="H47" s="15"/>
    </row>
    <row r="48" spans="2:8" ht="15">
      <c r="B48" s="39"/>
      <c r="C48" s="14"/>
      <c r="D48" s="42"/>
      <c r="E48" s="43"/>
      <c r="F48" s="5"/>
      <c r="G48" s="14"/>
      <c r="H48" s="15"/>
    </row>
    <row r="49" spans="2:8" ht="15">
      <c r="B49" s="39"/>
      <c r="C49" s="14"/>
      <c r="D49" s="295" t="s">
        <v>33</v>
      </c>
      <c r="E49" s="295"/>
      <c r="F49" s="296"/>
      <c r="G49" s="14"/>
      <c r="H49" s="15"/>
    </row>
    <row r="50" spans="2:8" ht="15">
      <c r="B50" s="39"/>
      <c r="C50" s="14"/>
      <c r="D50" s="297" t="s">
        <v>34</v>
      </c>
      <c r="E50" s="298"/>
      <c r="F50" s="40" t="s">
        <v>333</v>
      </c>
      <c r="G50" s="14"/>
      <c r="H50" s="15"/>
    </row>
    <row r="51" spans="2:8" ht="15.75" thickBot="1">
      <c r="B51" s="39"/>
      <c r="C51" s="14"/>
      <c r="D51" s="291" t="s">
        <v>35</v>
      </c>
      <c r="E51" s="292"/>
      <c r="F51" s="41" t="s">
        <v>334</v>
      </c>
      <c r="G51" s="14"/>
      <c r="H51" s="15"/>
    </row>
    <row r="52" spans="2:8" ht="15">
      <c r="B52" s="39"/>
      <c r="C52" s="14"/>
      <c r="D52" s="42"/>
      <c r="E52" s="43"/>
      <c r="F52" s="5"/>
      <c r="G52" s="14"/>
      <c r="H52" s="15"/>
    </row>
    <row r="53" spans="2:8" ht="15">
      <c r="B53" s="39"/>
      <c r="C53" s="14"/>
      <c r="D53" s="295" t="s">
        <v>36</v>
      </c>
      <c r="E53" s="295"/>
      <c r="F53" s="296"/>
      <c r="G53" s="14"/>
      <c r="H53" s="15"/>
    </row>
    <row r="54" spans="2:8" ht="15">
      <c r="B54" s="39"/>
      <c r="C54" s="14"/>
      <c r="D54" s="297" t="s">
        <v>34</v>
      </c>
      <c r="E54" s="298"/>
      <c r="F54" s="40" t="s">
        <v>335</v>
      </c>
      <c r="G54" s="14"/>
      <c r="H54" s="15"/>
    </row>
    <row r="55" spans="2:8" ht="15.75" thickBot="1">
      <c r="B55" s="39"/>
      <c r="C55" s="14"/>
      <c r="D55" s="291" t="s">
        <v>35</v>
      </c>
      <c r="E55" s="292"/>
      <c r="F55" s="41" t="s">
        <v>336</v>
      </c>
      <c r="G55" s="14"/>
      <c r="H55" s="15"/>
    </row>
    <row r="56" spans="2:8" ht="15">
      <c r="B56" s="39"/>
      <c r="C56" s="14"/>
      <c r="D56" s="42"/>
      <c r="E56" s="43"/>
      <c r="F56" s="5"/>
      <c r="G56" s="14"/>
      <c r="H56" s="15"/>
    </row>
    <row r="57" spans="2:8" ht="15">
      <c r="B57" s="39"/>
      <c r="C57" s="14"/>
      <c r="D57" s="295" t="s">
        <v>37</v>
      </c>
      <c r="E57" s="295"/>
      <c r="F57" s="296"/>
      <c r="G57" s="14"/>
      <c r="H57" s="15"/>
    </row>
    <row r="58" spans="2:8" ht="15">
      <c r="B58" s="39"/>
      <c r="C58" s="14"/>
      <c r="D58" s="299" t="s">
        <v>34</v>
      </c>
      <c r="E58" s="300"/>
      <c r="F58" s="40" t="s">
        <v>337</v>
      </c>
      <c r="G58" s="14"/>
      <c r="H58" s="15"/>
    </row>
    <row r="59" spans="2:8" ht="15">
      <c r="B59" s="39"/>
      <c r="C59" s="14"/>
      <c r="D59" s="297" t="s">
        <v>38</v>
      </c>
      <c r="E59" s="298"/>
      <c r="F59" s="40" t="s">
        <v>338</v>
      </c>
      <c r="G59" s="14"/>
      <c r="H59" s="15"/>
    </row>
    <row r="60" spans="2:8" ht="15">
      <c r="B60" s="39"/>
      <c r="C60" s="14"/>
      <c r="D60" s="297" t="s">
        <v>35</v>
      </c>
      <c r="E60" s="298"/>
      <c r="F60" s="40" t="s">
        <v>339</v>
      </c>
      <c r="G60" s="14"/>
      <c r="H60" s="15"/>
    </row>
    <row r="61" spans="2:8" ht="15.75" thickBot="1">
      <c r="B61" s="39"/>
      <c r="C61" s="14"/>
      <c r="D61" s="291" t="s">
        <v>39</v>
      </c>
      <c r="E61" s="292"/>
      <c r="F61" s="41"/>
      <c r="G61" s="14"/>
      <c r="H61" s="15"/>
    </row>
    <row r="62" spans="2:8" ht="15.75" thickBot="1">
      <c r="B62" s="44"/>
      <c r="C62" s="45"/>
      <c r="D62" s="45"/>
      <c r="E62" s="46"/>
      <c r="F62" s="46"/>
      <c r="G62" s="45"/>
      <c r="H62" s="47"/>
    </row>
  </sheetData>
  <sheetProtection password="CC60" sheet="1" formatCells="0" formatColumns="0" formatRows="0" insertColumns="0" insertRows="0" insertHyperlinks="0" deleteColumns="0" deleteRows="0" sort="0" autoFilter="0" pivotTables="0"/>
  <mergeCells count="38">
    <mergeCell ref="D55:E55"/>
    <mergeCell ref="D57:F57"/>
    <mergeCell ref="D58:E58"/>
    <mergeCell ref="D59:E59"/>
    <mergeCell ref="D45:F45"/>
    <mergeCell ref="D46:E46"/>
    <mergeCell ref="D60:E60"/>
    <mergeCell ref="D61:E61"/>
    <mergeCell ref="D47:E47"/>
    <mergeCell ref="D49:F49"/>
    <mergeCell ref="D50:E50"/>
    <mergeCell ref="D51:E51"/>
    <mergeCell ref="D53:F53"/>
    <mergeCell ref="D54:E54"/>
    <mergeCell ref="D32:E32"/>
    <mergeCell ref="D34:E34"/>
    <mergeCell ref="D38:E38"/>
    <mergeCell ref="E40:F40"/>
    <mergeCell ref="D36:F36"/>
    <mergeCell ref="D37:E37"/>
    <mergeCell ref="D20:E20"/>
    <mergeCell ref="D22:E22"/>
    <mergeCell ref="D24:F24"/>
    <mergeCell ref="D25:E25"/>
    <mergeCell ref="D26:E26"/>
    <mergeCell ref="D27:E27"/>
    <mergeCell ref="D28:E28"/>
    <mergeCell ref="D30:E30"/>
    <mergeCell ref="D19:E19"/>
    <mergeCell ref="B2:H2"/>
    <mergeCell ref="D5:E5"/>
    <mergeCell ref="D7:E7"/>
    <mergeCell ref="D9:F9"/>
    <mergeCell ref="D10:E10"/>
    <mergeCell ref="D11:E11"/>
    <mergeCell ref="D13:E13"/>
    <mergeCell ref="D15:E15"/>
    <mergeCell ref="D17:E17"/>
  </mergeCells>
  <dataValidations count="9">
    <dataValidation type="list" allowBlank="1" showInputMessage="1" showErrorMessage="1" prompt="Выберите значение из списка" errorTitle="Внимание" error="Выберите значение из списка" sqref="F27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F25:F26 F28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F10:F11"/>
    <dataValidation type="textLength" allowBlank="1" showInputMessage="1" showErrorMessage="1" prompt="10-12 символов" sqref="F19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0"/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F37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38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E42">
      <formula1>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F22">
      <formula1>$J$22:$J$24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7"/>
  <sheetViews>
    <sheetView showGridLines="0" zoomScalePageLayoutView="0" workbookViewId="0" topLeftCell="E1">
      <selection activeCell="X10" sqref="X10"/>
    </sheetView>
  </sheetViews>
  <sheetFormatPr defaultColWidth="9.140625" defaultRowHeight="15" outlineLevelCol="1"/>
  <cols>
    <col min="1" max="1" width="4.28125" style="0" hidden="1" customWidth="1"/>
    <col min="2" max="2" width="3.421875" style="0" hidden="1" customWidth="1"/>
    <col min="3" max="3" width="1.28515625" style="0" hidden="1" customWidth="1"/>
    <col min="5" max="5" width="30.421875" style="0" customWidth="1"/>
    <col min="6" max="6" width="17.7109375" style="0" customWidth="1"/>
    <col min="7" max="8" width="0" style="0" hidden="1" customWidth="1" outlineLevel="1"/>
    <col min="9" max="9" width="0" style="0" hidden="1" customWidth="1" outlineLevel="1" collapsed="1"/>
    <col min="10" max="11" width="0" style="0" hidden="1" customWidth="1" outlineLevel="1"/>
    <col min="12" max="12" width="15.7109375" style="0" customWidth="1" collapsed="1"/>
    <col min="13" max="14" width="0" style="0" hidden="1" customWidth="1" outlineLevel="1"/>
    <col min="15" max="15" width="13.421875" style="0" customWidth="1" collapsed="1"/>
    <col min="16" max="17" width="0" style="0" hidden="1" customWidth="1" outlineLevel="1"/>
    <col min="18" max="18" width="10.140625" style="0" bestFit="1" customWidth="1" collapsed="1"/>
    <col min="19" max="19" width="27.57421875" style="0" customWidth="1"/>
    <col min="20" max="20" width="10.140625" style="0" bestFit="1" customWidth="1"/>
    <col min="22" max="22" width="19.8515625" style="0" customWidth="1"/>
    <col min="23" max="23" width="24.7109375" style="0" customWidth="1"/>
    <col min="24" max="24" width="12.140625" style="0" customWidth="1"/>
    <col min="25" max="25" width="4.140625" style="0" hidden="1" customWidth="1"/>
  </cols>
  <sheetData>
    <row r="2" spans="2:25" ht="15">
      <c r="B2" s="301" t="s">
        <v>41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3"/>
    </row>
    <row r="3" spans="2:25" ht="15.75" thickBot="1">
      <c r="B3" s="304" t="str">
        <f>IF(org="","",IF(fil="",org,org&amp;" ("&amp;fil&amp;")"))&amp;IF(OR(godStart="",godEnd=""),"",", "&amp;YEAR(godStart)&amp;"-"&amp;YEAR(godEnd)&amp;" гг.")</f>
        <v>МАУ "Вера", 2013-2013 гг.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</row>
    <row r="4" spans="2:25" ht="15">
      <c r="B4" s="49"/>
      <c r="C4" s="243"/>
      <c r="D4" s="50"/>
      <c r="E4" s="50"/>
      <c r="F4" s="50"/>
      <c r="G4" s="50"/>
      <c r="H4" s="50"/>
      <c r="I4" s="50"/>
      <c r="J4" s="5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2:25" ht="15">
      <c r="B5" s="244"/>
      <c r="C5" s="24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2:25" ht="39.75" customHeight="1">
      <c r="B6" s="53"/>
      <c r="C6" s="54"/>
      <c r="D6" s="307" t="s">
        <v>42</v>
      </c>
      <c r="E6" s="309" t="s">
        <v>43</v>
      </c>
      <c r="F6" s="311" t="str">
        <f>"Организации-перепродавцы"&amp;IF('[3]Титульный'!F19="тариф указан с НДС для плательщиков НДС",", с учётом НДС",IF('[3]Титульный'!F19="тариф указан без НДС для плательщиков НДС",", без учёта НДС",""))</f>
        <v>Организации-перепродавцы</v>
      </c>
      <c r="G6" s="312"/>
      <c r="H6" s="313"/>
      <c r="I6" s="311" t="str">
        <f>"Бюджетные потребители"&amp;IF('[3]Титульный'!F20="тариф указан с НДС для плательщиков НДС",", с учётом НДС",IF('[3]Титульный'!F20="тариф указан без НДС для плательщиков НДС",", без учёта НДС",""))</f>
        <v>Бюджетные потребители</v>
      </c>
      <c r="J6" s="312"/>
      <c r="K6" s="313"/>
      <c r="L6" s="311" t="str">
        <f>"Население"&amp;IF('[3]Титульный'!F21="тариф с НДС теплоснабжающих организаций-плательщиков НДС",", с учётом НДС","")</f>
        <v>Население</v>
      </c>
      <c r="M6" s="312"/>
      <c r="N6" s="313"/>
      <c r="O6" s="311" t="str">
        <f>"Прочие"&amp;IF('[3]Титульный'!F19="тариф указан с НДС для плательщиков НДС",", с учётом НДС",IF('[3]Титульный'!F19="тариф указан без НДС для плательщиков НДС",", без учёта НДС",""))</f>
        <v>Прочие</v>
      </c>
      <c r="P6" s="312"/>
      <c r="Q6" s="313"/>
      <c r="R6" s="309" t="s">
        <v>44</v>
      </c>
      <c r="S6" s="309" t="s">
        <v>45</v>
      </c>
      <c r="T6" s="309" t="s">
        <v>75</v>
      </c>
      <c r="U6" s="309"/>
      <c r="V6" s="309" t="s">
        <v>46</v>
      </c>
      <c r="W6" s="316" t="s">
        <v>47</v>
      </c>
      <c r="X6" s="319" t="s">
        <v>48</v>
      </c>
      <c r="Y6" s="55"/>
    </row>
    <row r="7" spans="2:25" ht="15">
      <c r="B7" s="53"/>
      <c r="C7" s="54"/>
      <c r="D7" s="307"/>
      <c r="E7" s="309"/>
      <c r="F7" s="314" t="s">
        <v>49</v>
      </c>
      <c r="G7" s="314" t="s">
        <v>50</v>
      </c>
      <c r="H7" s="314"/>
      <c r="I7" s="314" t="s">
        <v>49</v>
      </c>
      <c r="J7" s="314" t="s">
        <v>50</v>
      </c>
      <c r="K7" s="314"/>
      <c r="L7" s="314" t="s">
        <v>49</v>
      </c>
      <c r="M7" s="314" t="s">
        <v>50</v>
      </c>
      <c r="N7" s="314"/>
      <c r="O7" s="314" t="s">
        <v>49</v>
      </c>
      <c r="P7" s="314" t="s">
        <v>50</v>
      </c>
      <c r="Q7" s="314"/>
      <c r="R7" s="309"/>
      <c r="S7" s="309"/>
      <c r="T7" s="309"/>
      <c r="U7" s="309"/>
      <c r="V7" s="309"/>
      <c r="W7" s="317"/>
      <c r="X7" s="319"/>
      <c r="Y7" s="55"/>
    </row>
    <row r="8" spans="2:25" ht="55.5" customHeight="1" thickBot="1">
      <c r="B8" s="53"/>
      <c r="C8" s="54"/>
      <c r="D8" s="308"/>
      <c r="E8" s="310"/>
      <c r="F8" s="315"/>
      <c r="G8" s="57" t="s">
        <v>261</v>
      </c>
      <c r="H8" s="57" t="s">
        <v>262</v>
      </c>
      <c r="I8" s="315"/>
      <c r="J8" s="57" t="s">
        <v>261</v>
      </c>
      <c r="K8" s="57" t="s">
        <v>262</v>
      </c>
      <c r="L8" s="315"/>
      <c r="M8" s="57" t="s">
        <v>261</v>
      </c>
      <c r="N8" s="57" t="s">
        <v>262</v>
      </c>
      <c r="O8" s="315"/>
      <c r="P8" s="57" t="s">
        <v>261</v>
      </c>
      <c r="Q8" s="57" t="s">
        <v>262</v>
      </c>
      <c r="R8" s="310"/>
      <c r="S8" s="310"/>
      <c r="T8" s="56" t="s">
        <v>51</v>
      </c>
      <c r="U8" s="56" t="s">
        <v>52</v>
      </c>
      <c r="V8" s="310"/>
      <c r="W8" s="318"/>
      <c r="X8" s="320"/>
      <c r="Y8" s="55"/>
    </row>
    <row r="9" spans="2:25" ht="15">
      <c r="B9" s="53"/>
      <c r="C9" s="54"/>
      <c r="D9" s="58">
        <v>1</v>
      </c>
      <c r="E9" s="58" t="s">
        <v>53</v>
      </c>
      <c r="F9" s="59">
        <v>3</v>
      </c>
      <c r="G9" s="58" t="s">
        <v>54</v>
      </c>
      <c r="H9" s="58" t="s">
        <v>55</v>
      </c>
      <c r="I9" s="58" t="s">
        <v>56</v>
      </c>
      <c r="J9" s="58" t="s">
        <v>57</v>
      </c>
      <c r="K9" s="58" t="s">
        <v>58</v>
      </c>
      <c r="L9" s="58" t="s">
        <v>59</v>
      </c>
      <c r="M9" s="58" t="s">
        <v>60</v>
      </c>
      <c r="N9" s="58" t="s">
        <v>61</v>
      </c>
      <c r="O9" s="58" t="s">
        <v>62</v>
      </c>
      <c r="P9" s="58" t="s">
        <v>63</v>
      </c>
      <c r="Q9" s="58" t="s">
        <v>64</v>
      </c>
      <c r="R9" s="58" t="s">
        <v>65</v>
      </c>
      <c r="S9" s="58" t="s">
        <v>66</v>
      </c>
      <c r="T9" s="58" t="s">
        <v>67</v>
      </c>
      <c r="U9" s="58" t="s">
        <v>68</v>
      </c>
      <c r="V9" s="58" t="s">
        <v>69</v>
      </c>
      <c r="W9" s="58" t="s">
        <v>70</v>
      </c>
      <c r="X9" s="58" t="s">
        <v>71</v>
      </c>
      <c r="Y9" s="55"/>
    </row>
    <row r="10" spans="2:25" ht="15">
      <c r="B10" s="60"/>
      <c r="C10" s="61"/>
      <c r="D10" s="62" t="s">
        <v>72</v>
      </c>
      <c r="E10" s="247" t="s">
        <v>264</v>
      </c>
      <c r="F10" s="123"/>
      <c r="G10" s="123"/>
      <c r="H10" s="123"/>
      <c r="I10" s="123"/>
      <c r="J10" s="123"/>
      <c r="K10" s="123"/>
      <c r="L10" s="123">
        <v>26.35</v>
      </c>
      <c r="M10" s="123"/>
      <c r="N10" s="123"/>
      <c r="O10" s="123">
        <v>22.33</v>
      </c>
      <c r="P10" s="123"/>
      <c r="Q10" s="123"/>
      <c r="R10" s="124">
        <v>41275</v>
      </c>
      <c r="S10" s="124" t="s">
        <v>340</v>
      </c>
      <c r="T10" s="124">
        <v>41243</v>
      </c>
      <c r="U10" s="125" t="s">
        <v>342</v>
      </c>
      <c r="V10" s="125" t="s">
        <v>343</v>
      </c>
      <c r="W10" s="125" t="s">
        <v>344</v>
      </c>
      <c r="X10" s="126"/>
      <c r="Y10" s="55"/>
    </row>
    <row r="11" spans="2:25" ht="15">
      <c r="B11" s="60"/>
      <c r="C11" s="61"/>
      <c r="D11" s="62"/>
      <c r="E11" s="247" t="s">
        <v>264</v>
      </c>
      <c r="F11" s="123"/>
      <c r="G11" s="123"/>
      <c r="H11" s="123"/>
      <c r="I11" s="123"/>
      <c r="J11" s="123"/>
      <c r="K11" s="123"/>
      <c r="L11" s="123">
        <v>29.77</v>
      </c>
      <c r="M11" s="123"/>
      <c r="N11" s="123"/>
      <c r="O11" s="123">
        <v>25.23</v>
      </c>
      <c r="P11" s="123"/>
      <c r="Q11" s="123"/>
      <c r="R11" s="124">
        <v>41456</v>
      </c>
      <c r="S11" s="124" t="s">
        <v>341</v>
      </c>
      <c r="T11" s="124">
        <v>41243</v>
      </c>
      <c r="U11" s="125" t="s">
        <v>342</v>
      </c>
      <c r="V11" s="125" t="s">
        <v>343</v>
      </c>
      <c r="W11" s="125" t="s">
        <v>344</v>
      </c>
      <c r="X11" s="126"/>
      <c r="Y11" s="55"/>
    </row>
    <row r="12" spans="2:25" ht="15">
      <c r="B12" s="60"/>
      <c r="C12" s="61"/>
      <c r="D12" s="62" t="s">
        <v>53</v>
      </c>
      <c r="E12" s="24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24"/>
      <c r="T12" s="124"/>
      <c r="U12" s="125"/>
      <c r="V12" s="125"/>
      <c r="W12" s="125"/>
      <c r="X12" s="126"/>
      <c r="Y12" s="55"/>
    </row>
    <row r="13" spans="2:25" ht="15">
      <c r="B13" s="60"/>
      <c r="C13" s="61"/>
      <c r="D13" s="62"/>
      <c r="E13" s="248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124"/>
      <c r="T13" s="124"/>
      <c r="U13" s="125"/>
      <c r="V13" s="125"/>
      <c r="W13" s="125"/>
      <c r="X13" s="126"/>
      <c r="Y13" s="55"/>
    </row>
    <row r="14" spans="2:25" ht="15.75" thickBot="1">
      <c r="B14" s="63"/>
      <c r="C14" s="64"/>
      <c r="D14" s="66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5"/>
    </row>
    <row r="15" spans="2:25" ht="15">
      <c r="B15" s="63"/>
      <c r="C15" s="64"/>
      <c r="D15" s="70"/>
      <c r="E15" s="71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65"/>
    </row>
    <row r="16" spans="2:25" ht="15">
      <c r="B16" s="72"/>
      <c r="C16" s="73"/>
      <c r="D16" s="74" t="s">
        <v>73</v>
      </c>
      <c r="E16" s="75" t="s">
        <v>74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</row>
    <row r="17" spans="2:25" ht="15.75" thickBot="1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</row>
  </sheetData>
  <sheetProtection password="CC60" sheet="1" formatCells="0" formatColumns="0" formatRows="0" insertColumns="0" insertHyperlinks="0" deleteColumns="0" deleteRows="0" sort="0" autoFilter="0" pivotTables="0"/>
  <mergeCells count="22">
    <mergeCell ref="T6:U7"/>
    <mergeCell ref="V6:V8"/>
    <mergeCell ref="W6:W8"/>
    <mergeCell ref="X6:X8"/>
    <mergeCell ref="F7:F8"/>
    <mergeCell ref="G7:H7"/>
    <mergeCell ref="I7:I8"/>
    <mergeCell ref="J7:K7"/>
    <mergeCell ref="L7:L8"/>
    <mergeCell ref="M7:N7"/>
    <mergeCell ref="O7:O8"/>
    <mergeCell ref="P7:Q7"/>
    <mergeCell ref="B2:Y2"/>
    <mergeCell ref="B3:Y3"/>
    <mergeCell ref="D6:D8"/>
    <mergeCell ref="E6:E8"/>
    <mergeCell ref="F6:H6"/>
    <mergeCell ref="I6:K6"/>
    <mergeCell ref="L6:N6"/>
    <mergeCell ref="O6:Q6"/>
    <mergeCell ref="R6:R8"/>
    <mergeCell ref="S6:S8"/>
  </mergeCells>
  <printOptions horizontalCentered="1" verticalCentered="1"/>
  <pageMargins left="0.18" right="0.14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2.421875" style="0" customWidth="1"/>
    <col min="3" max="3" width="1.8515625" style="0" customWidth="1"/>
    <col min="4" max="4" width="6.28125" style="0" customWidth="1"/>
    <col min="5" max="5" width="45.140625" style="0" customWidth="1"/>
    <col min="6" max="6" width="17.8515625" style="0" customWidth="1"/>
    <col min="7" max="7" width="14.8515625" style="0" customWidth="1"/>
    <col min="8" max="9" width="11.8515625" style="0" customWidth="1"/>
    <col min="10" max="10" width="13.00390625" style="0" customWidth="1"/>
    <col min="11" max="11" width="14.8515625" style="0" customWidth="1"/>
    <col min="12" max="12" width="16.00390625" style="0" customWidth="1"/>
    <col min="13" max="13" width="22.57421875" style="0" customWidth="1"/>
    <col min="14" max="14" width="21.57421875" style="0" customWidth="1"/>
    <col min="15" max="15" width="4.8515625" style="0" customWidth="1"/>
  </cols>
  <sheetData>
    <row r="2" spans="2:15" ht="15">
      <c r="B2" s="327" t="s">
        <v>76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</row>
    <row r="3" spans="2:15" ht="15.75" thickBot="1">
      <c r="B3" s="330" t="str">
        <f>'Титульный лист'!F15</f>
        <v>ЗАО Санаторно-оздоровительный центр "Карачарово"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2"/>
    </row>
    <row r="4" spans="2:15" ht="15">
      <c r="B4" s="49"/>
      <c r="C4" s="81"/>
      <c r="D4" s="82"/>
      <c r="E4" s="82"/>
      <c r="F4" s="82"/>
      <c r="G4" s="82"/>
      <c r="H4" s="82"/>
      <c r="I4" s="82"/>
      <c r="J4" s="82"/>
      <c r="K4" s="82"/>
      <c r="L4" s="82"/>
      <c r="M4" s="49"/>
      <c r="N4" s="49"/>
      <c r="O4" s="49"/>
    </row>
    <row r="5" spans="2:15" ht="15"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2:15" ht="119.25" customHeight="1" thickBot="1">
      <c r="B6" s="87"/>
      <c r="C6" s="88"/>
      <c r="D6" s="89" t="s">
        <v>42</v>
      </c>
      <c r="E6" s="333" t="s">
        <v>43</v>
      </c>
      <c r="F6" s="334"/>
      <c r="G6" s="90" t="s">
        <v>77</v>
      </c>
      <c r="H6" s="90" t="s">
        <v>78</v>
      </c>
      <c r="I6" s="90" t="s">
        <v>44</v>
      </c>
      <c r="J6" s="90" t="s">
        <v>45</v>
      </c>
      <c r="K6" s="90" t="s">
        <v>79</v>
      </c>
      <c r="L6" s="90" t="s">
        <v>80</v>
      </c>
      <c r="M6" s="90" t="s">
        <v>46</v>
      </c>
      <c r="N6" s="91" t="s">
        <v>47</v>
      </c>
      <c r="O6" s="92"/>
    </row>
    <row r="7" spans="2:15" ht="15">
      <c r="B7" s="93"/>
      <c r="C7" s="94"/>
      <c r="D7" s="95">
        <v>1</v>
      </c>
      <c r="E7" s="335">
        <v>2</v>
      </c>
      <c r="F7" s="335"/>
      <c r="G7" s="96">
        <v>3</v>
      </c>
      <c r="H7" s="96">
        <v>4</v>
      </c>
      <c r="I7" s="96">
        <v>5</v>
      </c>
      <c r="J7" s="96">
        <v>6</v>
      </c>
      <c r="K7" s="95" t="s">
        <v>81</v>
      </c>
      <c r="L7" s="95" t="s">
        <v>82</v>
      </c>
      <c r="M7" s="96">
        <v>8</v>
      </c>
      <c r="N7" s="97">
        <v>9</v>
      </c>
      <c r="O7" s="92"/>
    </row>
    <row r="8" spans="2:15" ht="27" customHeight="1">
      <c r="B8" s="93"/>
      <c r="C8" s="94"/>
      <c r="D8" s="321" t="s">
        <v>72</v>
      </c>
      <c r="E8" s="324" t="s">
        <v>265</v>
      </c>
      <c r="F8" s="98" t="s">
        <v>83</v>
      </c>
      <c r="G8" s="99" t="s">
        <v>84</v>
      </c>
      <c r="H8" s="123"/>
      <c r="I8" s="124"/>
      <c r="J8" s="124"/>
      <c r="K8" s="124"/>
      <c r="L8" s="125"/>
      <c r="M8" s="125"/>
      <c r="N8" s="167"/>
      <c r="O8" s="92"/>
    </row>
    <row r="9" spans="2:15" ht="27" customHeight="1">
      <c r="B9" s="93"/>
      <c r="C9" s="94"/>
      <c r="D9" s="322"/>
      <c r="E9" s="325"/>
      <c r="F9" s="98" t="s">
        <v>85</v>
      </c>
      <c r="G9" s="99" t="s">
        <v>84</v>
      </c>
      <c r="H9" s="123"/>
      <c r="I9" s="124"/>
      <c r="J9" s="124"/>
      <c r="K9" s="124"/>
      <c r="L9" s="125"/>
      <c r="M9" s="125"/>
      <c r="N9" s="167"/>
      <c r="O9" s="92"/>
    </row>
    <row r="10" spans="2:15" ht="27" customHeight="1">
      <c r="B10" s="93"/>
      <c r="C10" s="94"/>
      <c r="D10" s="323"/>
      <c r="E10" s="326"/>
      <c r="F10" s="98" t="s">
        <v>86</v>
      </c>
      <c r="G10" s="99" t="s">
        <v>84</v>
      </c>
      <c r="H10" s="123"/>
      <c r="I10" s="124"/>
      <c r="J10" s="124"/>
      <c r="K10" s="124"/>
      <c r="L10" s="125"/>
      <c r="M10" s="125"/>
      <c r="N10" s="167"/>
      <c r="O10" s="92"/>
    </row>
    <row r="11" spans="2:15" ht="27" customHeight="1">
      <c r="B11" s="93"/>
      <c r="C11" s="94"/>
      <c r="D11" s="321" t="s">
        <v>53</v>
      </c>
      <c r="E11" s="324" t="s">
        <v>266</v>
      </c>
      <c r="F11" s="98" t="s">
        <v>85</v>
      </c>
      <c r="G11" s="99" t="s">
        <v>84</v>
      </c>
      <c r="H11" s="123"/>
      <c r="I11" s="124"/>
      <c r="J11" s="124"/>
      <c r="K11" s="124"/>
      <c r="L11" s="125"/>
      <c r="M11" s="125"/>
      <c r="N11" s="167"/>
      <c r="O11" s="92"/>
    </row>
    <row r="12" spans="2:15" ht="27" customHeight="1">
      <c r="B12" s="93"/>
      <c r="C12" s="94"/>
      <c r="D12" s="323"/>
      <c r="E12" s="326"/>
      <c r="F12" s="98" t="s">
        <v>86</v>
      </c>
      <c r="G12" s="99" t="s">
        <v>84</v>
      </c>
      <c r="H12" s="123"/>
      <c r="I12" s="124"/>
      <c r="J12" s="124"/>
      <c r="K12" s="124"/>
      <c r="L12" s="125"/>
      <c r="M12" s="125"/>
      <c r="N12" s="167"/>
      <c r="O12" s="92"/>
    </row>
    <row r="13" spans="2:15" ht="27" customHeight="1">
      <c r="B13" s="93"/>
      <c r="C13" s="94"/>
      <c r="D13" s="321" t="s">
        <v>87</v>
      </c>
      <c r="E13" s="324" t="s">
        <v>267</v>
      </c>
      <c r="F13" s="98" t="s">
        <v>85</v>
      </c>
      <c r="G13" s="99" t="s">
        <v>88</v>
      </c>
      <c r="H13" s="123"/>
      <c r="I13" s="124"/>
      <c r="J13" s="124"/>
      <c r="K13" s="124"/>
      <c r="L13" s="125"/>
      <c r="M13" s="125"/>
      <c r="N13" s="167"/>
      <c r="O13" s="92"/>
    </row>
    <row r="14" spans="2:15" ht="27" customHeight="1">
      <c r="B14" s="93"/>
      <c r="C14" s="94"/>
      <c r="D14" s="323"/>
      <c r="E14" s="326"/>
      <c r="F14" s="98" t="s">
        <v>86</v>
      </c>
      <c r="G14" s="99" t="s">
        <v>88</v>
      </c>
      <c r="H14" s="123"/>
      <c r="I14" s="124"/>
      <c r="J14" s="124"/>
      <c r="K14" s="124"/>
      <c r="L14" s="125"/>
      <c r="M14" s="125"/>
      <c r="N14" s="167"/>
      <c r="O14" s="92"/>
    </row>
    <row r="15" spans="2:15" ht="27" customHeight="1">
      <c r="B15" s="93"/>
      <c r="C15" s="94"/>
      <c r="D15" s="321" t="s">
        <v>56</v>
      </c>
      <c r="E15" s="324" t="s">
        <v>268</v>
      </c>
      <c r="F15" s="98" t="s">
        <v>85</v>
      </c>
      <c r="G15" s="99" t="s">
        <v>88</v>
      </c>
      <c r="H15" s="123"/>
      <c r="I15" s="124"/>
      <c r="J15" s="124"/>
      <c r="K15" s="124"/>
      <c r="L15" s="125"/>
      <c r="M15" s="125"/>
      <c r="N15" s="167"/>
      <c r="O15" s="92"/>
    </row>
    <row r="16" spans="2:15" ht="27" customHeight="1">
      <c r="B16" s="93"/>
      <c r="C16" s="94"/>
      <c r="D16" s="323"/>
      <c r="E16" s="326"/>
      <c r="F16" s="98" t="s">
        <v>86</v>
      </c>
      <c r="G16" s="99" t="s">
        <v>88</v>
      </c>
      <c r="H16" s="123"/>
      <c r="I16" s="124"/>
      <c r="J16" s="124"/>
      <c r="K16" s="124"/>
      <c r="L16" s="125"/>
      <c r="M16" s="125"/>
      <c r="N16" s="167"/>
      <c r="O16" s="92"/>
    </row>
    <row r="17" spans="2:15" ht="15.75" thickBot="1">
      <c r="B17" s="72"/>
      <c r="C17" s="73"/>
      <c r="D17" s="100"/>
      <c r="E17" s="101"/>
      <c r="F17" s="101"/>
      <c r="G17" s="102"/>
      <c r="H17" s="103"/>
      <c r="I17" s="104"/>
      <c r="J17" s="104"/>
      <c r="K17" s="104"/>
      <c r="L17" s="105"/>
      <c r="M17" s="106"/>
      <c r="N17" s="107"/>
      <c r="O17" s="65"/>
    </row>
    <row r="18" spans="2:15" ht="15">
      <c r="B18" s="72"/>
      <c r="C18" s="73"/>
      <c r="D18" s="108"/>
      <c r="E18" s="109"/>
      <c r="F18" s="109"/>
      <c r="G18" s="110"/>
      <c r="H18" s="111"/>
      <c r="I18" s="112"/>
      <c r="J18" s="112"/>
      <c r="K18" s="112"/>
      <c r="L18" s="113"/>
      <c r="M18" s="114"/>
      <c r="N18" s="114"/>
      <c r="O18" s="65"/>
    </row>
    <row r="19" spans="2:15" ht="15">
      <c r="B19" s="72"/>
      <c r="C19" s="73"/>
      <c r="D19" s="115" t="s">
        <v>73</v>
      </c>
      <c r="E19" s="116" t="s">
        <v>74</v>
      </c>
      <c r="F19" s="116"/>
      <c r="G19" s="75"/>
      <c r="H19" s="75"/>
      <c r="I19" s="75"/>
      <c r="J19" s="75"/>
      <c r="K19" s="75"/>
      <c r="L19" s="75"/>
      <c r="M19" s="75"/>
      <c r="N19" s="75"/>
      <c r="O19" s="65"/>
    </row>
    <row r="20" spans="2:15" ht="15.75" thickBot="1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</sheetData>
  <sheetProtection password="CC60" sheet="1" formatCells="0" formatColumns="0" formatRows="0" insertColumns="0" insertRows="0" insertHyperlinks="0" deleteColumns="0" deleteRows="0" sort="0" autoFilter="0" pivotTables="0"/>
  <mergeCells count="12">
    <mergeCell ref="D13:D14"/>
    <mergeCell ref="E13:E14"/>
    <mergeCell ref="D15:D16"/>
    <mergeCell ref="E15:E16"/>
    <mergeCell ref="B2:O2"/>
    <mergeCell ref="B3:O3"/>
    <mergeCell ref="E6:F6"/>
    <mergeCell ref="E7:F7"/>
    <mergeCell ref="D8:D10"/>
    <mergeCell ref="E8:E10"/>
    <mergeCell ref="D11:D12"/>
    <mergeCell ref="E11:E12"/>
  </mergeCells>
  <dataValidations count="3">
    <dataValidation type="decimal" allowBlank="1" showErrorMessage="1" errorTitle="Ошибка" error="Допускается ввод только неотрицательных чисел!" sqref="H8:H16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8:K16"/>
    <dataValidation type="textLength" operator="lessThanOrEqual" allowBlank="1" showInputMessage="1" showErrorMessage="1" errorTitle="Ошибка" error="Допускается ввод не более 900 символов!" sqref="L8:N16">
      <formula1>900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3"/>
  <sheetViews>
    <sheetView showGridLines="0" tabSelected="1" zoomScalePageLayoutView="0" workbookViewId="0" topLeftCell="A40">
      <selection activeCell="G12" sqref="G12"/>
    </sheetView>
  </sheetViews>
  <sheetFormatPr defaultColWidth="9.140625" defaultRowHeight="15" outlineLevelRow="1"/>
  <cols>
    <col min="1" max="1" width="3.00390625" style="0" customWidth="1"/>
    <col min="2" max="2" width="5.00390625" style="0" customWidth="1"/>
    <col min="4" max="4" width="72.7109375" style="0" customWidth="1"/>
    <col min="5" max="5" width="14.00390625" style="0" customWidth="1"/>
    <col min="6" max="6" width="28.421875" style="0" customWidth="1"/>
    <col min="7" max="7" width="25.140625" style="0" customWidth="1"/>
    <col min="8" max="8" width="5.57421875" style="0" customWidth="1"/>
  </cols>
  <sheetData>
    <row r="2" spans="2:8" ht="38.25" customHeight="1">
      <c r="B2" s="336" t="s">
        <v>170</v>
      </c>
      <c r="C2" s="336"/>
      <c r="D2" s="336"/>
      <c r="E2" s="336"/>
      <c r="F2" s="336"/>
      <c r="G2" s="337"/>
      <c r="H2" s="338"/>
    </row>
    <row r="3" spans="2:8" ht="15.75" thickBot="1">
      <c r="B3" s="339" t="str">
        <f>'Титульный лист'!F15</f>
        <v>ЗАО Санаторно-оздоровительный центр "Карачарово"</v>
      </c>
      <c r="C3" s="339"/>
      <c r="D3" s="339"/>
      <c r="E3" s="339"/>
      <c r="F3" s="339"/>
      <c r="G3" s="340"/>
      <c r="H3" s="341"/>
    </row>
    <row r="4" spans="2:8" ht="15">
      <c r="B4" s="127"/>
      <c r="C4" s="128"/>
      <c r="D4" s="128"/>
      <c r="E4" s="128"/>
      <c r="F4" s="128"/>
      <c r="G4" s="128"/>
      <c r="H4" s="128"/>
    </row>
    <row r="5" spans="2:8" ht="15">
      <c r="B5" s="129"/>
      <c r="C5" s="130"/>
      <c r="D5" s="130"/>
      <c r="E5" s="130"/>
      <c r="F5" s="130"/>
      <c r="G5" s="130"/>
      <c r="H5" s="131"/>
    </row>
    <row r="6" spans="2:8" ht="24" customHeight="1" thickBot="1">
      <c r="B6" s="132"/>
      <c r="C6" s="133" t="s">
        <v>42</v>
      </c>
      <c r="D6" s="133" t="s">
        <v>43</v>
      </c>
      <c r="E6" s="133" t="s">
        <v>77</v>
      </c>
      <c r="F6" s="134" t="s">
        <v>171</v>
      </c>
      <c r="G6" s="134" t="s">
        <v>172</v>
      </c>
      <c r="H6" s="135"/>
    </row>
    <row r="7" spans="2:8" ht="15">
      <c r="B7" s="132"/>
      <c r="C7" s="139">
        <v>1</v>
      </c>
      <c r="D7" s="139">
        <f>C7+1</f>
        <v>2</v>
      </c>
      <c r="E7" s="139">
        <f>D7+1</f>
        <v>3</v>
      </c>
      <c r="F7" s="139">
        <f>E7+1</f>
        <v>4</v>
      </c>
      <c r="G7" s="139">
        <f>F7+1</f>
        <v>5</v>
      </c>
      <c r="H7" s="135"/>
    </row>
    <row r="8" spans="2:8" ht="25.5" customHeight="1">
      <c r="B8" s="136"/>
      <c r="C8" s="140" t="s">
        <v>72</v>
      </c>
      <c r="D8" s="141" t="s">
        <v>94</v>
      </c>
      <c r="E8" s="142" t="s">
        <v>95</v>
      </c>
      <c r="F8" s="143" t="str">
        <f>'Титульный лист'!F22</f>
        <v>Траснпортировка сточных вод</v>
      </c>
      <c r="G8" s="143" t="str">
        <f>F8</f>
        <v>Траснпортировка сточных вод</v>
      </c>
      <c r="H8" s="135"/>
    </row>
    <row r="9" spans="2:8" ht="18" customHeight="1">
      <c r="B9" s="136"/>
      <c r="C9" s="249" t="s">
        <v>53</v>
      </c>
      <c r="D9" s="250" t="s">
        <v>96</v>
      </c>
      <c r="E9" s="251" t="s">
        <v>97</v>
      </c>
      <c r="F9" s="252">
        <v>253.5</v>
      </c>
      <c r="G9" s="252">
        <v>268.7</v>
      </c>
      <c r="H9" s="135"/>
    </row>
    <row r="10" spans="2:8" ht="27" customHeight="1">
      <c r="B10" s="136"/>
      <c r="C10" s="249" t="s">
        <v>87</v>
      </c>
      <c r="D10" s="250" t="s">
        <v>269</v>
      </c>
      <c r="E10" s="251" t="s">
        <v>97</v>
      </c>
      <c r="F10" s="253">
        <f>SUM(F11:F12,F15,F25:F29,F32,F35,F43:F43)</f>
        <v>965.9000000000001</v>
      </c>
      <c r="G10" s="253">
        <f>SUM(G11:G12,G15,G25:G29,G32,G35,G43:G43)</f>
        <v>1052.5</v>
      </c>
      <c r="H10" s="135"/>
    </row>
    <row r="11" spans="2:8" ht="22.5" customHeight="1">
      <c r="B11" s="136"/>
      <c r="C11" s="249" t="s">
        <v>54</v>
      </c>
      <c r="D11" s="254" t="s">
        <v>270</v>
      </c>
      <c r="E11" s="251" t="s">
        <v>97</v>
      </c>
      <c r="F11" s="252">
        <v>520.9</v>
      </c>
      <c r="G11" s="252">
        <v>552.5</v>
      </c>
      <c r="H11" s="135"/>
    </row>
    <row r="12" spans="2:8" ht="22.5" customHeight="1">
      <c r="B12" s="136"/>
      <c r="C12" s="249" t="s">
        <v>55</v>
      </c>
      <c r="D12" s="254" t="s">
        <v>98</v>
      </c>
      <c r="E12" s="251" t="s">
        <v>97</v>
      </c>
      <c r="F12" s="252">
        <v>72.5</v>
      </c>
      <c r="G12" s="252">
        <v>76.8</v>
      </c>
      <c r="H12" s="135"/>
    </row>
    <row r="13" spans="2:8" ht="18" customHeight="1">
      <c r="B13" s="136"/>
      <c r="C13" s="249" t="s">
        <v>99</v>
      </c>
      <c r="D13" s="255" t="s">
        <v>100</v>
      </c>
      <c r="E13" s="251" t="s">
        <v>101</v>
      </c>
      <c r="F13" s="253" t="e">
        <f>nerr(F12/F14)</f>
        <v>#NAME?</v>
      </c>
      <c r="G13" s="253" t="e">
        <f>nerr(G12/G14)</f>
        <v>#NAME?</v>
      </c>
      <c r="H13" s="135"/>
    </row>
    <row r="14" spans="2:8" ht="18" customHeight="1">
      <c r="B14" s="136"/>
      <c r="C14" s="249" t="s">
        <v>102</v>
      </c>
      <c r="D14" s="255" t="s">
        <v>103</v>
      </c>
      <c r="E14" s="251" t="s">
        <v>271</v>
      </c>
      <c r="F14" s="252">
        <v>21.323</v>
      </c>
      <c r="G14" s="252">
        <v>21.323</v>
      </c>
      <c r="H14" s="135"/>
    </row>
    <row r="15" spans="2:8" ht="26.25" customHeight="1">
      <c r="B15" s="136"/>
      <c r="C15" s="249" t="s">
        <v>89</v>
      </c>
      <c r="D15" s="256" t="s">
        <v>272</v>
      </c>
      <c r="E15" s="251" t="s">
        <v>97</v>
      </c>
      <c r="F15" s="252"/>
      <c r="G15" s="252"/>
      <c r="H15" s="135"/>
    </row>
    <row r="16" spans="2:8" ht="18" customHeight="1">
      <c r="B16" s="136"/>
      <c r="C16" s="249" t="s">
        <v>90</v>
      </c>
      <c r="D16" s="257" t="s">
        <v>104</v>
      </c>
      <c r="E16" s="251" t="s">
        <v>105</v>
      </c>
      <c r="F16" s="258">
        <f>SUM(F17:F24)</f>
        <v>0</v>
      </c>
      <c r="G16" s="258">
        <f>SUM(G17:G24)</f>
        <v>0</v>
      </c>
      <c r="H16" s="135"/>
    </row>
    <row r="17" spans="2:8" ht="18" customHeight="1">
      <c r="B17" s="136"/>
      <c r="C17" s="249" t="s">
        <v>106</v>
      </c>
      <c r="D17" s="259" t="s">
        <v>107</v>
      </c>
      <c r="E17" s="251" t="s">
        <v>105</v>
      </c>
      <c r="F17" s="260"/>
      <c r="G17" s="260"/>
      <c r="H17" s="135"/>
    </row>
    <row r="18" spans="2:8" ht="18" customHeight="1">
      <c r="B18" s="136"/>
      <c r="C18" s="249" t="s">
        <v>108</v>
      </c>
      <c r="D18" s="259" t="s">
        <v>109</v>
      </c>
      <c r="E18" s="251" t="s">
        <v>105</v>
      </c>
      <c r="F18" s="260"/>
      <c r="G18" s="260"/>
      <c r="H18" s="135"/>
    </row>
    <row r="19" spans="2:8" ht="18" customHeight="1">
      <c r="B19" s="136"/>
      <c r="C19" s="249" t="s">
        <v>110</v>
      </c>
      <c r="D19" s="259" t="s">
        <v>111</v>
      </c>
      <c r="E19" s="251" t="s">
        <v>105</v>
      </c>
      <c r="F19" s="260"/>
      <c r="G19" s="260"/>
      <c r="H19" s="135"/>
    </row>
    <row r="20" spans="2:8" ht="18" customHeight="1">
      <c r="B20" s="136"/>
      <c r="C20" s="249" t="s">
        <v>112</v>
      </c>
      <c r="D20" s="259" t="s">
        <v>113</v>
      </c>
      <c r="E20" s="251" t="s">
        <v>105</v>
      </c>
      <c r="F20" s="260"/>
      <c r="G20" s="260"/>
      <c r="H20" s="135"/>
    </row>
    <row r="21" spans="2:8" ht="18" customHeight="1">
      <c r="B21" s="136"/>
      <c r="C21" s="249" t="s">
        <v>114</v>
      </c>
      <c r="D21" s="259" t="s">
        <v>115</v>
      </c>
      <c r="E21" s="251" t="s">
        <v>105</v>
      </c>
      <c r="F21" s="260"/>
      <c r="G21" s="260"/>
      <c r="H21" s="135"/>
    </row>
    <row r="22" spans="2:8" ht="18" customHeight="1">
      <c r="B22" s="136"/>
      <c r="C22" s="249" t="s">
        <v>116</v>
      </c>
      <c r="D22" s="259" t="s">
        <v>117</v>
      </c>
      <c r="E22" s="251" t="s">
        <v>105</v>
      </c>
      <c r="F22" s="260"/>
      <c r="G22" s="260"/>
      <c r="H22" s="135"/>
    </row>
    <row r="23" spans="2:8" ht="18" customHeight="1">
      <c r="B23" s="136"/>
      <c r="C23" s="249" t="s">
        <v>118</v>
      </c>
      <c r="D23" s="259" t="s">
        <v>119</v>
      </c>
      <c r="E23" s="251" t="s">
        <v>105</v>
      </c>
      <c r="F23" s="260"/>
      <c r="G23" s="260"/>
      <c r="H23" s="135"/>
    </row>
    <row r="24" spans="2:8" ht="18" customHeight="1">
      <c r="B24" s="136"/>
      <c r="C24" s="249" t="s">
        <v>120</v>
      </c>
      <c r="D24" s="259" t="s">
        <v>121</v>
      </c>
      <c r="E24" s="251" t="s">
        <v>105</v>
      </c>
      <c r="F24" s="260"/>
      <c r="G24" s="260"/>
      <c r="H24" s="135"/>
    </row>
    <row r="25" spans="2:8" ht="18" customHeight="1">
      <c r="B25" s="136"/>
      <c r="C25" s="249" t="s">
        <v>91</v>
      </c>
      <c r="D25" s="254" t="s">
        <v>273</v>
      </c>
      <c r="E25" s="251" t="s">
        <v>97</v>
      </c>
      <c r="F25" s="252">
        <v>100.7</v>
      </c>
      <c r="G25" s="252">
        <v>100.7</v>
      </c>
      <c r="H25" s="135"/>
    </row>
    <row r="26" spans="2:8" ht="18" customHeight="1">
      <c r="B26" s="136"/>
      <c r="C26" s="249" t="s">
        <v>92</v>
      </c>
      <c r="D26" s="254" t="s">
        <v>122</v>
      </c>
      <c r="E26" s="251" t="s">
        <v>97</v>
      </c>
      <c r="F26" s="252">
        <v>30.4</v>
      </c>
      <c r="G26" s="252">
        <v>30.4</v>
      </c>
      <c r="H26" s="135"/>
    </row>
    <row r="27" spans="2:8" ht="18" customHeight="1">
      <c r="B27" s="136"/>
      <c r="C27" s="249" t="s">
        <v>123</v>
      </c>
      <c r="D27" s="254" t="s">
        <v>124</v>
      </c>
      <c r="E27" s="251" t="s">
        <v>97</v>
      </c>
      <c r="F27" s="252">
        <v>2</v>
      </c>
      <c r="G27" s="252">
        <v>2</v>
      </c>
      <c r="H27" s="135"/>
    </row>
    <row r="28" spans="2:8" ht="18" customHeight="1">
      <c r="B28" s="136"/>
      <c r="C28" s="249" t="s">
        <v>125</v>
      </c>
      <c r="D28" s="254" t="s">
        <v>126</v>
      </c>
      <c r="E28" s="251" t="s">
        <v>97</v>
      </c>
      <c r="F28" s="252"/>
      <c r="G28" s="252"/>
      <c r="H28" s="135"/>
    </row>
    <row r="29" spans="2:8" ht="18" customHeight="1">
      <c r="B29" s="136"/>
      <c r="C29" s="249" t="s">
        <v>127</v>
      </c>
      <c r="D29" s="254" t="s">
        <v>128</v>
      </c>
      <c r="E29" s="251" t="s">
        <v>97</v>
      </c>
      <c r="F29" s="252">
        <v>50.1</v>
      </c>
      <c r="G29" s="252">
        <v>50.1</v>
      </c>
      <c r="H29" s="135"/>
    </row>
    <row r="30" spans="2:8" ht="18" customHeight="1">
      <c r="B30" s="136"/>
      <c r="C30" s="249" t="s">
        <v>129</v>
      </c>
      <c r="D30" s="255" t="s">
        <v>130</v>
      </c>
      <c r="E30" s="251" t="s">
        <v>97</v>
      </c>
      <c r="F30" s="252">
        <v>38.5</v>
      </c>
      <c r="G30" s="252">
        <v>38.5</v>
      </c>
      <c r="H30" s="135"/>
    </row>
    <row r="31" spans="2:8" ht="18" customHeight="1">
      <c r="B31" s="136"/>
      <c r="C31" s="249" t="s">
        <v>131</v>
      </c>
      <c r="D31" s="255" t="s">
        <v>132</v>
      </c>
      <c r="E31" s="251" t="s">
        <v>97</v>
      </c>
      <c r="F31" s="252">
        <v>11.6</v>
      </c>
      <c r="G31" s="252">
        <v>11.6</v>
      </c>
      <c r="H31" s="135"/>
    </row>
    <row r="32" spans="2:8" ht="18" customHeight="1">
      <c r="B32" s="136"/>
      <c r="C32" s="249" t="s">
        <v>133</v>
      </c>
      <c r="D32" s="254" t="s">
        <v>134</v>
      </c>
      <c r="E32" s="251" t="s">
        <v>97</v>
      </c>
      <c r="F32" s="252">
        <v>28.5</v>
      </c>
      <c r="G32" s="252">
        <v>30</v>
      </c>
      <c r="H32" s="135"/>
    </row>
    <row r="33" spans="2:8" ht="18" customHeight="1">
      <c r="B33" s="136"/>
      <c r="C33" s="249" t="s">
        <v>135</v>
      </c>
      <c r="D33" s="255" t="s">
        <v>130</v>
      </c>
      <c r="E33" s="251" t="s">
        <v>97</v>
      </c>
      <c r="F33" s="252"/>
      <c r="G33" s="252"/>
      <c r="H33" s="135"/>
    </row>
    <row r="34" spans="2:8" ht="18" customHeight="1">
      <c r="B34" s="136"/>
      <c r="C34" s="249" t="s">
        <v>136</v>
      </c>
      <c r="D34" s="255" t="s">
        <v>132</v>
      </c>
      <c r="E34" s="251" t="s">
        <v>97</v>
      </c>
      <c r="F34" s="252"/>
      <c r="G34" s="252"/>
      <c r="H34" s="135"/>
    </row>
    <row r="35" spans="2:8" ht="27" customHeight="1">
      <c r="B35" s="136"/>
      <c r="C35" s="249" t="s">
        <v>137</v>
      </c>
      <c r="D35" s="256" t="s">
        <v>138</v>
      </c>
      <c r="E35" s="251" t="s">
        <v>97</v>
      </c>
      <c r="F35" s="252">
        <v>160.8</v>
      </c>
      <c r="G35" s="252">
        <v>210</v>
      </c>
      <c r="H35" s="135"/>
    </row>
    <row r="36" spans="2:8" ht="18" customHeight="1">
      <c r="B36" s="136"/>
      <c r="C36" s="249" t="s">
        <v>139</v>
      </c>
      <c r="D36" s="148" t="s">
        <v>140</v>
      </c>
      <c r="E36" s="251" t="s">
        <v>97</v>
      </c>
      <c r="F36" s="261"/>
      <c r="G36" s="261"/>
      <c r="H36" s="135"/>
    </row>
    <row r="37" spans="2:8" ht="18" customHeight="1">
      <c r="B37" s="136"/>
      <c r="C37" s="249" t="s">
        <v>141</v>
      </c>
      <c r="D37" s="148" t="s">
        <v>142</v>
      </c>
      <c r="E37" s="251" t="s">
        <v>97</v>
      </c>
      <c r="F37" s="261"/>
      <c r="G37" s="261"/>
      <c r="H37" s="135"/>
    </row>
    <row r="38" spans="2:8" ht="30" customHeight="1">
      <c r="B38" s="136"/>
      <c r="C38" s="144" t="s">
        <v>143</v>
      </c>
      <c r="D38" s="147" t="s">
        <v>144</v>
      </c>
      <c r="E38" s="149" t="s">
        <v>97</v>
      </c>
      <c r="F38" s="150"/>
      <c r="G38" s="150"/>
      <c r="H38" s="135"/>
    </row>
    <row r="39" spans="2:8" ht="18" customHeight="1">
      <c r="B39" s="136"/>
      <c r="C39" s="144" t="s">
        <v>145</v>
      </c>
      <c r="D39" s="148" t="s">
        <v>146</v>
      </c>
      <c r="E39" s="149" t="s">
        <v>97</v>
      </c>
      <c r="F39" s="150"/>
      <c r="G39" s="150"/>
      <c r="H39" s="135"/>
    </row>
    <row r="40" spans="2:8" ht="32.25" customHeight="1">
      <c r="B40" s="136"/>
      <c r="C40" s="144" t="s">
        <v>147</v>
      </c>
      <c r="D40" s="148" t="s">
        <v>148</v>
      </c>
      <c r="E40" s="149" t="s">
        <v>97</v>
      </c>
      <c r="F40" s="150"/>
      <c r="G40" s="150"/>
      <c r="H40" s="135"/>
    </row>
    <row r="41" spans="2:8" ht="26.25" customHeight="1">
      <c r="B41" s="136"/>
      <c r="C41" s="144" t="s">
        <v>149</v>
      </c>
      <c r="D41" s="148" t="s">
        <v>150</v>
      </c>
      <c r="E41" s="145" t="s">
        <v>151</v>
      </c>
      <c r="F41" s="151"/>
      <c r="G41" s="151"/>
      <c r="H41" s="135"/>
    </row>
    <row r="42" spans="2:8" ht="18" customHeight="1">
      <c r="B42" s="136"/>
      <c r="C42" s="144" t="s">
        <v>152</v>
      </c>
      <c r="D42" s="148" t="s">
        <v>153</v>
      </c>
      <c r="E42" s="149" t="s">
        <v>97</v>
      </c>
      <c r="F42" s="150"/>
      <c r="G42" s="150"/>
      <c r="H42" s="135"/>
    </row>
    <row r="43" spans="2:8" ht="38.25" customHeight="1">
      <c r="B43" s="136"/>
      <c r="C43" s="144" t="s">
        <v>154</v>
      </c>
      <c r="D43" s="147" t="s">
        <v>155</v>
      </c>
      <c r="E43" s="149" t="s">
        <v>97</v>
      </c>
      <c r="F43" s="146"/>
      <c r="G43" s="146"/>
      <c r="H43" s="135"/>
    </row>
    <row r="44" spans="2:8" ht="18" customHeight="1">
      <c r="B44" s="136"/>
      <c r="C44" s="249" t="s">
        <v>56</v>
      </c>
      <c r="D44" s="250" t="s">
        <v>274</v>
      </c>
      <c r="E44" s="251" t="s">
        <v>97</v>
      </c>
      <c r="F44" s="252"/>
      <c r="G44" s="252"/>
      <c r="H44" s="135"/>
    </row>
    <row r="45" spans="2:8" ht="38.25" customHeight="1">
      <c r="B45" s="136"/>
      <c r="C45" s="249" t="s">
        <v>59</v>
      </c>
      <c r="D45" s="250" t="s">
        <v>275</v>
      </c>
      <c r="E45" s="251" t="s">
        <v>97</v>
      </c>
      <c r="F45" s="252"/>
      <c r="G45" s="252"/>
      <c r="H45" s="135"/>
    </row>
    <row r="46" spans="2:8" ht="39.75" customHeight="1">
      <c r="B46" s="136"/>
      <c r="C46" s="249" t="s">
        <v>60</v>
      </c>
      <c r="D46" s="254" t="s">
        <v>276</v>
      </c>
      <c r="E46" s="251" t="s">
        <v>97</v>
      </c>
      <c r="F46" s="252"/>
      <c r="G46" s="252"/>
      <c r="H46" s="135"/>
    </row>
    <row r="47" spans="2:8" ht="18" customHeight="1" hidden="1" outlineLevel="1">
      <c r="B47" s="136"/>
      <c r="C47" s="249" t="s">
        <v>62</v>
      </c>
      <c r="D47" s="250" t="s">
        <v>156</v>
      </c>
      <c r="E47" s="251" t="s">
        <v>97</v>
      </c>
      <c r="F47" s="252"/>
      <c r="G47" s="252"/>
      <c r="H47" s="135"/>
    </row>
    <row r="48" spans="2:8" ht="27.75" customHeight="1" hidden="1" outlineLevel="1">
      <c r="B48" s="136"/>
      <c r="C48" s="152" t="s">
        <v>63</v>
      </c>
      <c r="D48" s="153" t="s">
        <v>157</v>
      </c>
      <c r="E48" s="154" t="s">
        <v>97</v>
      </c>
      <c r="F48" s="146"/>
      <c r="G48" s="146"/>
      <c r="H48" s="135"/>
    </row>
    <row r="49" spans="2:8" ht="18" customHeight="1" hidden="1" outlineLevel="1">
      <c r="B49" s="136"/>
      <c r="C49" s="144" t="s">
        <v>158</v>
      </c>
      <c r="D49" s="155" t="s">
        <v>159</v>
      </c>
      <c r="E49" s="145" t="s">
        <v>97</v>
      </c>
      <c r="F49" s="150"/>
      <c r="G49" s="150"/>
      <c r="H49" s="135"/>
    </row>
    <row r="50" spans="2:8" ht="18" customHeight="1" hidden="1" outlineLevel="1">
      <c r="B50" s="136"/>
      <c r="C50" s="144" t="s">
        <v>160</v>
      </c>
      <c r="D50" s="155" t="s">
        <v>161</v>
      </c>
      <c r="E50" s="145" t="s">
        <v>97</v>
      </c>
      <c r="F50" s="150"/>
      <c r="G50" s="150"/>
      <c r="H50" s="135"/>
    </row>
    <row r="51" spans="2:8" ht="18" customHeight="1" hidden="1" outlineLevel="1">
      <c r="B51" s="136"/>
      <c r="C51" s="152" t="s">
        <v>162</v>
      </c>
      <c r="D51" s="155" t="s">
        <v>163</v>
      </c>
      <c r="E51" s="154" t="s">
        <v>97</v>
      </c>
      <c r="F51" s="150"/>
      <c r="G51" s="150"/>
      <c r="H51" s="135"/>
    </row>
    <row r="52" spans="2:8" ht="18" customHeight="1" collapsed="1">
      <c r="B52" s="136"/>
      <c r="C52" s="249" t="s">
        <v>62</v>
      </c>
      <c r="D52" s="250" t="s">
        <v>277</v>
      </c>
      <c r="E52" s="251" t="s">
        <v>164</v>
      </c>
      <c r="F52" s="262">
        <v>30.5</v>
      </c>
      <c r="G52" s="262">
        <v>30.5</v>
      </c>
      <c r="H52" s="135"/>
    </row>
    <row r="53" spans="2:8" ht="28.5" customHeight="1">
      <c r="B53" s="136"/>
      <c r="C53" s="249" t="s">
        <v>65</v>
      </c>
      <c r="D53" s="250" t="s">
        <v>278</v>
      </c>
      <c r="E53" s="251" t="s">
        <v>164</v>
      </c>
      <c r="F53" s="262"/>
      <c r="G53" s="262"/>
      <c r="H53" s="135"/>
    </row>
    <row r="54" spans="2:8" ht="18" customHeight="1">
      <c r="B54" s="136"/>
      <c r="C54" s="249" t="s">
        <v>66</v>
      </c>
      <c r="D54" s="250" t="s">
        <v>279</v>
      </c>
      <c r="E54" s="251" t="s">
        <v>164</v>
      </c>
      <c r="F54" s="262">
        <v>30.5</v>
      </c>
      <c r="G54" s="262">
        <v>30.5</v>
      </c>
      <c r="H54" s="135"/>
    </row>
    <row r="55" spans="2:8" ht="18" customHeight="1">
      <c r="B55" s="136"/>
      <c r="C55" s="249" t="s">
        <v>165</v>
      </c>
      <c r="D55" s="250" t="s">
        <v>280</v>
      </c>
      <c r="E55" s="251" t="s">
        <v>166</v>
      </c>
      <c r="F55" s="252">
        <v>2</v>
      </c>
      <c r="G55" s="252">
        <v>2</v>
      </c>
      <c r="H55" s="135"/>
    </row>
    <row r="56" spans="2:8" ht="18" customHeight="1">
      <c r="B56" s="136"/>
      <c r="C56" s="249" t="s">
        <v>69</v>
      </c>
      <c r="D56" s="250" t="s">
        <v>281</v>
      </c>
      <c r="E56" s="251" t="s">
        <v>166</v>
      </c>
      <c r="F56" s="252">
        <v>9</v>
      </c>
      <c r="G56" s="252">
        <v>9</v>
      </c>
      <c r="H56" s="135"/>
    </row>
    <row r="57" spans="2:8" ht="18" customHeight="1">
      <c r="B57" s="136"/>
      <c r="C57" s="249" t="s">
        <v>70</v>
      </c>
      <c r="D57" s="250" t="s">
        <v>282</v>
      </c>
      <c r="E57" s="251" t="s">
        <v>168</v>
      </c>
      <c r="F57" s="263">
        <v>2</v>
      </c>
      <c r="G57" s="263">
        <v>2</v>
      </c>
      <c r="H57" s="135"/>
    </row>
    <row r="58" spans="2:8" ht="18" customHeight="1">
      <c r="B58" s="136"/>
      <c r="C58" s="249" t="s">
        <v>71</v>
      </c>
      <c r="D58" s="250" t="s">
        <v>283</v>
      </c>
      <c r="E58" s="251" t="s">
        <v>168</v>
      </c>
      <c r="F58" s="263"/>
      <c r="G58" s="263"/>
      <c r="H58" s="135"/>
    </row>
    <row r="59" spans="2:8" ht="18" customHeight="1">
      <c r="B59" s="136"/>
      <c r="C59" s="249" t="s">
        <v>167</v>
      </c>
      <c r="D59" s="250" t="s">
        <v>284</v>
      </c>
      <c r="E59" s="251" t="s">
        <v>285</v>
      </c>
      <c r="F59" s="263">
        <v>5</v>
      </c>
      <c r="G59" s="263">
        <v>5</v>
      </c>
      <c r="H59" s="135"/>
    </row>
    <row r="60" spans="2:8" ht="18" customHeight="1" thickBot="1">
      <c r="B60" s="136"/>
      <c r="C60" s="156" t="s">
        <v>169</v>
      </c>
      <c r="D60" s="137" t="s">
        <v>93</v>
      </c>
      <c r="E60" s="157"/>
      <c r="F60" s="138"/>
      <c r="G60" s="138"/>
      <c r="H60" s="135"/>
    </row>
    <row r="61" spans="2:8" ht="15">
      <c r="B61" s="136"/>
      <c r="C61" s="158"/>
      <c r="D61" s="159"/>
      <c r="E61" s="160"/>
      <c r="F61" s="161"/>
      <c r="G61" s="161"/>
      <c r="H61" s="135"/>
    </row>
    <row r="62" spans="2:8" ht="15" customHeight="1">
      <c r="B62" s="162"/>
      <c r="C62" s="163" t="s">
        <v>73</v>
      </c>
      <c r="D62" s="342" t="str">
        <f>Надбавки!E19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62" s="342"/>
      <c r="F62" s="342"/>
      <c r="G62" s="342"/>
      <c r="H62" s="135"/>
    </row>
    <row r="63" spans="2:8" ht="15.75" thickBot="1">
      <c r="B63" s="164"/>
      <c r="C63" s="165"/>
      <c r="D63" s="165"/>
      <c r="E63" s="165"/>
      <c r="F63" s="165"/>
      <c r="G63" s="165"/>
      <c r="H63" s="166"/>
    </row>
  </sheetData>
  <sheetProtection password="CC60" sheet="1" formatCells="0" formatColumns="0" formatRows="0" insertColumns="0" insertRows="0" insertHyperlinks="0" deleteColumns="0" deleteRows="0" sort="0" autoFilter="0" pivotTables="0"/>
  <mergeCells count="3">
    <mergeCell ref="B2:H2"/>
    <mergeCell ref="B3:H3"/>
    <mergeCell ref="D62:G62"/>
  </mergeCells>
  <dataValidations count="4">
    <dataValidation type="decimal" allowBlank="1" showInputMessage="1" showErrorMessage="1" sqref="F10:G10 F16:G16 F13:G13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F21:G59 F17:G19 F11:G12 F14:G15 F9:G9">
      <formula1>-999999999</formula1>
      <formula2>999999999999</formula2>
    </dataValidation>
    <dataValidation type="textLength" operator="lessThanOrEqual" allowBlank="1" showInputMessage="1" showErrorMessage="1" sqref="F60:G61">
      <formula1>300</formula1>
    </dataValidation>
    <dataValidation type="decimal" allowBlank="1" showInputMessage="1" showErrorMessage="1" error="Значение должно быть действительным числом" sqref="F20:G20">
      <formula1>-99999999999</formula1>
      <formula2>999999999999</formula2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showGridLines="0" zoomScalePageLayoutView="0" workbookViewId="0" topLeftCell="A1">
      <selection activeCell="E8" sqref="E8:I8"/>
    </sheetView>
  </sheetViews>
  <sheetFormatPr defaultColWidth="9.140625" defaultRowHeight="15"/>
  <cols>
    <col min="1" max="1" width="3.7109375" style="0" customWidth="1"/>
    <col min="2" max="2" width="4.7109375" style="0" customWidth="1"/>
    <col min="4" max="4" width="11.7109375" style="0" customWidth="1"/>
    <col min="5" max="9" width="27.28125" style="0" customWidth="1"/>
  </cols>
  <sheetData>
    <row r="1" ht="15.75" thickBot="1"/>
    <row r="2" spans="2:10" ht="15">
      <c r="B2" s="344" t="s">
        <v>173</v>
      </c>
      <c r="C2" s="345"/>
      <c r="D2" s="345"/>
      <c r="E2" s="345"/>
      <c r="F2" s="345"/>
      <c r="G2" s="345"/>
      <c r="H2" s="345"/>
      <c r="I2" s="345"/>
      <c r="J2" s="346"/>
    </row>
    <row r="3" spans="2:10" ht="15">
      <c r="B3" s="347" t="str">
        <f>'Титульный лист'!F15</f>
        <v>ЗАО Санаторно-оздоровительный центр "Карачарово"</v>
      </c>
      <c r="C3" s="348"/>
      <c r="D3" s="348"/>
      <c r="E3" s="348"/>
      <c r="F3" s="348"/>
      <c r="G3" s="348"/>
      <c r="H3" s="348"/>
      <c r="I3" s="348"/>
      <c r="J3" s="349"/>
    </row>
    <row r="4" spans="2:10" ht="15.75" thickBot="1">
      <c r="B4" s="350"/>
      <c r="C4" s="351"/>
      <c r="D4" s="351"/>
      <c r="E4" s="351"/>
      <c r="F4" s="351"/>
      <c r="G4" s="351"/>
      <c r="H4" s="351"/>
      <c r="I4" s="351"/>
      <c r="J4" s="352"/>
    </row>
    <row r="5" ht="15.75" thickBot="1"/>
    <row r="6" spans="2:10" ht="15">
      <c r="B6" s="168"/>
      <c r="C6" s="169"/>
      <c r="D6" s="169"/>
      <c r="E6" s="169"/>
      <c r="F6" s="169"/>
      <c r="G6" s="169"/>
      <c r="H6" s="169"/>
      <c r="I6" s="169"/>
      <c r="J6" s="170"/>
    </row>
    <row r="7" spans="2:10" ht="15">
      <c r="B7" s="171"/>
      <c r="C7" s="353" t="s">
        <v>174</v>
      </c>
      <c r="D7" s="353"/>
      <c r="E7" s="353" t="s">
        <v>175</v>
      </c>
      <c r="F7" s="353"/>
      <c r="G7" s="353"/>
      <c r="H7" s="353"/>
      <c r="I7" s="353"/>
      <c r="J7" s="172"/>
    </row>
    <row r="8" spans="2:10" ht="15">
      <c r="B8" s="171"/>
      <c r="C8" s="343"/>
      <c r="D8" s="343"/>
      <c r="E8" s="343"/>
      <c r="F8" s="343"/>
      <c r="G8" s="343"/>
      <c r="H8" s="343"/>
      <c r="I8" s="343"/>
      <c r="J8" s="172"/>
    </row>
    <row r="9" spans="2:10" ht="15">
      <c r="B9" s="171"/>
      <c r="C9" s="343"/>
      <c r="D9" s="343"/>
      <c r="E9" s="343"/>
      <c r="F9" s="343"/>
      <c r="G9" s="343"/>
      <c r="H9" s="343"/>
      <c r="I9" s="343"/>
      <c r="J9" s="172"/>
    </row>
    <row r="10" spans="2:10" ht="15">
      <c r="B10" s="171"/>
      <c r="C10" s="343"/>
      <c r="D10" s="343"/>
      <c r="E10" s="343"/>
      <c r="F10" s="343"/>
      <c r="G10" s="343"/>
      <c r="H10" s="343"/>
      <c r="I10" s="343"/>
      <c r="J10" s="172"/>
    </row>
    <row r="11" spans="2:10" ht="15">
      <c r="B11" s="171"/>
      <c r="C11" s="343"/>
      <c r="D11" s="343"/>
      <c r="E11" s="343"/>
      <c r="F11" s="343"/>
      <c r="G11" s="343"/>
      <c r="H11" s="343"/>
      <c r="I11" s="343"/>
      <c r="J11" s="172"/>
    </row>
    <row r="12" spans="2:10" ht="15">
      <c r="B12" s="181"/>
      <c r="C12" s="182"/>
      <c r="D12" s="182"/>
      <c r="E12" s="182"/>
      <c r="F12" s="182"/>
      <c r="G12" s="182"/>
      <c r="H12" s="182"/>
      <c r="I12" s="182"/>
      <c r="J12" s="183"/>
    </row>
    <row r="13" spans="2:10" ht="15">
      <c r="B13" s="181"/>
      <c r="C13" s="182" t="str">
        <f>Надбавки!D19</f>
        <v>*</v>
      </c>
      <c r="D13" s="187" t="str">
        <f>Надбавки!E19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13" s="182"/>
      <c r="F13" s="182"/>
      <c r="G13" s="182"/>
      <c r="H13" s="182"/>
      <c r="I13" s="182"/>
      <c r="J13" s="183"/>
    </row>
    <row r="14" spans="2:10" ht="15.75" thickBot="1">
      <c r="B14" s="184"/>
      <c r="C14" s="185"/>
      <c r="D14" s="185"/>
      <c r="E14" s="185"/>
      <c r="F14" s="185"/>
      <c r="G14" s="185"/>
      <c r="H14" s="185"/>
      <c r="I14" s="185"/>
      <c r="J14" s="186"/>
    </row>
  </sheetData>
  <sheetProtection password="CC60" sheet="1" formatCells="0" formatColumns="0" formatRows="0" insertColumns="0" insertHyperlinks="0" deleteColumns="0" deleteRows="0" sort="0" autoFilter="0" pivotTables="0"/>
  <mergeCells count="12">
    <mergeCell ref="C10:D10"/>
    <mergeCell ref="E10:I10"/>
    <mergeCell ref="C11:D11"/>
    <mergeCell ref="E11:I11"/>
    <mergeCell ref="B2:J2"/>
    <mergeCell ref="B3:J4"/>
    <mergeCell ref="C7:D7"/>
    <mergeCell ref="E7:I7"/>
    <mergeCell ref="C8:D8"/>
    <mergeCell ref="E8:I8"/>
    <mergeCell ref="C9:D9"/>
    <mergeCell ref="E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PageLayoutView="0" workbookViewId="0" topLeftCell="B1">
      <selection activeCell="E10" sqref="E10:I10"/>
    </sheetView>
  </sheetViews>
  <sheetFormatPr defaultColWidth="9.140625" defaultRowHeight="15"/>
  <cols>
    <col min="1" max="1" width="4.00390625" style="0" hidden="1" customWidth="1"/>
    <col min="2" max="2" width="3.421875" style="0" customWidth="1"/>
    <col min="3" max="3" width="6.140625" style="0" customWidth="1"/>
    <col min="4" max="4" width="54.00390625" style="0" customWidth="1"/>
    <col min="5" max="5" width="18.28125" style="0" customWidth="1"/>
    <col min="6" max="6" width="13.28125" style="0" customWidth="1"/>
    <col min="7" max="7" width="21.140625" style="0" customWidth="1"/>
    <col min="8" max="8" width="13.421875" style="0" customWidth="1"/>
    <col min="9" max="9" width="18.8515625" style="0" customWidth="1"/>
    <col min="10" max="10" width="9.00390625" style="0" hidden="1" customWidth="1"/>
  </cols>
  <sheetData>
    <row r="1" ht="15.75" thickBot="1"/>
    <row r="2" spans="2:10" ht="15">
      <c r="B2" s="344" t="s">
        <v>286</v>
      </c>
      <c r="C2" s="345"/>
      <c r="D2" s="345"/>
      <c r="E2" s="345"/>
      <c r="F2" s="345"/>
      <c r="G2" s="345"/>
      <c r="H2" s="345"/>
      <c r="I2" s="345"/>
      <c r="J2" s="346"/>
    </row>
    <row r="3" spans="2:10" ht="15">
      <c r="B3" s="347"/>
      <c r="C3" s="348"/>
      <c r="D3" s="348"/>
      <c r="E3" s="348"/>
      <c r="F3" s="348"/>
      <c r="G3" s="348"/>
      <c r="H3" s="348"/>
      <c r="I3" s="348"/>
      <c r="J3" s="349"/>
    </row>
    <row r="4" spans="2:10" ht="15">
      <c r="B4" s="347" t="str">
        <f>'Титульный лист'!F15</f>
        <v>ЗАО Санаторно-оздоровительный центр "Карачарово"</v>
      </c>
      <c r="C4" s="348"/>
      <c r="D4" s="348"/>
      <c r="E4" s="348"/>
      <c r="F4" s="348"/>
      <c r="G4" s="348"/>
      <c r="H4" s="348"/>
      <c r="I4" s="348"/>
      <c r="J4" s="349"/>
    </row>
    <row r="5" spans="2:10" ht="15.75" thickBot="1">
      <c r="B5" s="350"/>
      <c r="C5" s="351"/>
      <c r="D5" s="351"/>
      <c r="E5" s="351"/>
      <c r="F5" s="351"/>
      <c r="G5" s="351"/>
      <c r="H5" s="351"/>
      <c r="I5" s="351"/>
      <c r="J5" s="352"/>
    </row>
    <row r="6" ht="15.75" thickBot="1"/>
    <row r="7" spans="2:10" ht="15">
      <c r="B7" s="168"/>
      <c r="C7" s="169"/>
      <c r="D7" s="169"/>
      <c r="E7" s="169"/>
      <c r="F7" s="169"/>
      <c r="G7" s="169"/>
      <c r="H7" s="169"/>
      <c r="I7" s="169"/>
      <c r="J7" s="170"/>
    </row>
    <row r="8" spans="2:10" ht="30">
      <c r="B8" s="171"/>
      <c r="C8" s="176">
        <v>1</v>
      </c>
      <c r="D8" s="178" t="s">
        <v>287</v>
      </c>
      <c r="E8" s="343"/>
      <c r="F8" s="343"/>
      <c r="G8" s="343"/>
      <c r="H8" s="343"/>
      <c r="I8" s="343"/>
      <c r="J8" s="172"/>
    </row>
    <row r="9" spans="2:10" ht="58.5" customHeight="1">
      <c r="B9" s="171"/>
      <c r="C9" s="176">
        <v>2</v>
      </c>
      <c r="D9" s="178" t="s">
        <v>288</v>
      </c>
      <c r="E9" s="343"/>
      <c r="F9" s="343"/>
      <c r="G9" s="343"/>
      <c r="H9" s="343"/>
      <c r="I9" s="343"/>
      <c r="J9" s="172"/>
    </row>
    <row r="10" spans="2:10" ht="58.5" customHeight="1">
      <c r="B10" s="171"/>
      <c r="C10" s="176">
        <v>3</v>
      </c>
      <c r="D10" s="178" t="s">
        <v>289</v>
      </c>
      <c r="E10" s="343"/>
      <c r="F10" s="343"/>
      <c r="G10" s="343"/>
      <c r="H10" s="343"/>
      <c r="I10" s="343"/>
      <c r="J10" s="172"/>
    </row>
    <row r="11" spans="2:10" ht="58.5" customHeight="1">
      <c r="B11" s="171"/>
      <c r="C11" s="179">
        <v>4</v>
      </c>
      <c r="D11" s="180" t="s">
        <v>290</v>
      </c>
      <c r="E11" s="192"/>
      <c r="F11" s="177" t="s">
        <v>176</v>
      </c>
      <c r="G11" s="193"/>
      <c r="H11" s="177" t="s">
        <v>177</v>
      </c>
      <c r="I11" s="192"/>
      <c r="J11" s="172"/>
    </row>
    <row r="12" spans="2:10" ht="17.25" customHeight="1">
      <c r="B12" s="171"/>
      <c r="C12" s="179"/>
      <c r="D12" s="188"/>
      <c r="E12" s="189"/>
      <c r="F12" s="179"/>
      <c r="G12" s="190"/>
      <c r="H12" s="179"/>
      <c r="I12" s="189"/>
      <c r="J12" s="183"/>
    </row>
    <row r="13" spans="2:10" ht="17.25" customHeight="1">
      <c r="B13" s="171"/>
      <c r="C13" s="179" t="str">
        <f>'Условия поставки'!C13</f>
        <v>*</v>
      </c>
      <c r="D13" s="354" t="str">
        <f>'Условия поставки'!D13</f>
        <v>Раскрывается не позднее 30 дней со дня принятия соответствующего решения об установлении тарифа (надбавки) на очередной период регулирования </v>
      </c>
      <c r="E13" s="354"/>
      <c r="F13" s="354"/>
      <c r="G13" s="354"/>
      <c r="H13" s="354"/>
      <c r="I13" s="354"/>
      <c r="J13" s="183"/>
    </row>
    <row r="14" spans="2:10" ht="15.75" thickBot="1">
      <c r="B14" s="173"/>
      <c r="C14" s="174"/>
      <c r="D14" s="174"/>
      <c r="E14" s="174"/>
      <c r="F14" s="174"/>
      <c r="G14" s="174"/>
      <c r="H14" s="174"/>
      <c r="I14" s="174"/>
      <c r="J14" s="175"/>
    </row>
    <row r="19" ht="15">
      <c r="D19" s="191"/>
    </row>
  </sheetData>
  <sheetProtection password="CC60" sheet="1" formatCells="0" formatColumns="0" formatRows="0" insertColumns="0" insertRows="0" insertHyperlinks="0" deleteColumns="0" deleteRows="0" sort="0" autoFilter="0" pivotTables="0"/>
  <mergeCells count="6">
    <mergeCell ref="E10:I10"/>
    <mergeCell ref="D13:I13"/>
    <mergeCell ref="B2:J3"/>
    <mergeCell ref="B4:J5"/>
    <mergeCell ref="E8:I8"/>
    <mergeCell ref="E9:I9"/>
  </mergeCells>
  <printOptions/>
  <pageMargins left="0.14" right="0.14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37"/>
  <sheetViews>
    <sheetView showGridLines="0" zoomScalePageLayoutView="0" workbookViewId="0" topLeftCell="A1">
      <selection activeCell="D135" sqref="D135"/>
    </sheetView>
  </sheetViews>
  <sheetFormatPr defaultColWidth="9.140625" defaultRowHeight="15"/>
  <cols>
    <col min="1" max="1" width="4.8515625" style="0" customWidth="1"/>
    <col min="3" max="3" width="85.28125" style="0" customWidth="1"/>
    <col min="4" max="4" width="39.421875" style="0" customWidth="1"/>
  </cols>
  <sheetData>
    <row r="1" spans="2:4" ht="15">
      <c r="B1" s="194"/>
      <c r="C1" s="195"/>
      <c r="D1" s="364" t="s">
        <v>178</v>
      </c>
    </row>
    <row r="2" spans="2:4" ht="15">
      <c r="B2" s="194"/>
      <c r="C2" s="195"/>
      <c r="D2" s="365"/>
    </row>
    <row r="3" spans="2:4" ht="15">
      <c r="B3" s="194"/>
      <c r="C3" s="195"/>
      <c r="D3" s="365"/>
    </row>
    <row r="4" spans="2:4" ht="15">
      <c r="B4" s="194"/>
      <c r="C4" s="195"/>
      <c r="D4" s="365"/>
    </row>
    <row r="5" spans="2:4" ht="15">
      <c r="B5" s="194"/>
      <c r="C5" s="195"/>
      <c r="D5" s="366"/>
    </row>
    <row r="6" spans="2:4" ht="15">
      <c r="B6" s="196"/>
      <c r="C6" s="197"/>
      <c r="D6" s="198"/>
    </row>
    <row r="7" spans="2:4" ht="15">
      <c r="B7" s="367" t="s">
        <v>249</v>
      </c>
      <c r="C7" s="368"/>
      <c r="D7" s="369"/>
    </row>
    <row r="8" spans="2:4" ht="15">
      <c r="B8" s="370" t="str">
        <f>'Титульный лист'!F15</f>
        <v>ЗАО Санаторно-оздоровительный центр "Карачарово"</v>
      </c>
      <c r="C8" s="371"/>
      <c r="D8" s="372"/>
    </row>
    <row r="9" spans="2:4" ht="15">
      <c r="B9" s="196"/>
      <c r="C9" s="199"/>
      <c r="D9" s="198"/>
    </row>
    <row r="10" spans="2:4" ht="15">
      <c r="B10" s="238" t="s">
        <v>250</v>
      </c>
      <c r="C10" s="238"/>
      <c r="D10" s="239"/>
    </row>
    <row r="11" spans="2:4" ht="15">
      <c r="B11" s="238" t="s">
        <v>254</v>
      </c>
      <c r="C11" s="238"/>
      <c r="D11" s="239"/>
    </row>
    <row r="12" spans="2:4" ht="15">
      <c r="B12" s="238" t="s">
        <v>255</v>
      </c>
      <c r="C12" s="238"/>
      <c r="D12" s="239"/>
    </row>
    <row r="13" spans="2:4" ht="15">
      <c r="B13" s="238" t="s">
        <v>251</v>
      </c>
      <c r="C13" s="238"/>
      <c r="D13" s="239"/>
    </row>
    <row r="14" spans="2:4" ht="15">
      <c r="B14" s="238" t="s">
        <v>252</v>
      </c>
      <c r="C14" s="238"/>
      <c r="D14" s="240"/>
    </row>
    <row r="15" spans="2:4" ht="15">
      <c r="B15" s="238" t="s">
        <v>252</v>
      </c>
      <c r="C15" s="238"/>
      <c r="D15" s="240"/>
    </row>
    <row r="16" spans="2:4" ht="15">
      <c r="B16" s="238" t="s">
        <v>253</v>
      </c>
      <c r="C16" s="238"/>
      <c r="D16" s="241"/>
    </row>
    <row r="17" spans="2:4" ht="15">
      <c r="B17" s="238" t="s">
        <v>256</v>
      </c>
      <c r="C17" s="238"/>
      <c r="D17" s="241"/>
    </row>
    <row r="18" spans="2:4" ht="15">
      <c r="B18" s="196"/>
      <c r="C18" s="199"/>
      <c r="D18" s="198"/>
    </row>
    <row r="19" spans="2:4" ht="18.75" customHeight="1" thickBot="1">
      <c r="B19" s="200" t="s">
        <v>42</v>
      </c>
      <c r="C19" s="201" t="s">
        <v>179</v>
      </c>
      <c r="D19" s="202" t="s">
        <v>257</v>
      </c>
    </row>
    <row r="20" spans="2:4" ht="15">
      <c r="B20" s="203">
        <v>1</v>
      </c>
      <c r="C20" s="204">
        <v>2</v>
      </c>
      <c r="D20" s="203">
        <v>3</v>
      </c>
    </row>
    <row r="21" spans="2:4" ht="15" customHeight="1">
      <c r="B21" s="373" t="s">
        <v>180</v>
      </c>
      <c r="C21" s="374"/>
      <c r="D21" s="375"/>
    </row>
    <row r="22" spans="2:4" ht="17.25" customHeight="1">
      <c r="B22" s="358" t="s">
        <v>181</v>
      </c>
      <c r="C22" s="205" t="s">
        <v>182</v>
      </c>
      <c r="D22" s="206">
        <f>IF(D24=0,0,D23/D24)</f>
        <v>0</v>
      </c>
    </row>
    <row r="23" spans="2:4" ht="17.25" customHeight="1">
      <c r="B23" s="359"/>
      <c r="C23" s="207" t="s">
        <v>183</v>
      </c>
      <c r="D23" s="208">
        <v>0</v>
      </c>
    </row>
    <row r="24" spans="2:4" ht="17.25" customHeight="1">
      <c r="B24" s="359"/>
      <c r="C24" s="209" t="s">
        <v>184</v>
      </c>
      <c r="D24" s="210">
        <v>0</v>
      </c>
    </row>
    <row r="25" spans="2:4" ht="17.25" customHeight="1">
      <c r="B25" s="359"/>
      <c r="C25" s="264" t="s">
        <v>291</v>
      </c>
      <c r="D25" s="210">
        <v>0</v>
      </c>
    </row>
    <row r="26" spans="2:4" ht="17.25" customHeight="1">
      <c r="B26" s="359"/>
      <c r="C26" s="207" t="s">
        <v>292</v>
      </c>
      <c r="D26" s="210">
        <v>0</v>
      </c>
    </row>
    <row r="27" spans="2:4" ht="17.25" customHeight="1">
      <c r="B27" s="359"/>
      <c r="C27" s="207" t="s">
        <v>293</v>
      </c>
      <c r="D27" s="210">
        <v>0</v>
      </c>
    </row>
    <row r="28" spans="2:4" ht="17.25" customHeight="1">
      <c r="B28" s="359"/>
      <c r="C28" s="207" t="s">
        <v>294</v>
      </c>
      <c r="D28" s="210">
        <v>0</v>
      </c>
    </row>
    <row r="29" spans="2:4" ht="17.25" customHeight="1">
      <c r="B29" s="359"/>
      <c r="C29" s="207" t="s">
        <v>295</v>
      </c>
      <c r="D29" s="210">
        <v>0</v>
      </c>
    </row>
    <row r="30" spans="2:4" ht="17.25" customHeight="1">
      <c r="B30" s="359"/>
      <c r="C30" s="207" t="s">
        <v>296</v>
      </c>
      <c r="D30" s="210">
        <v>0</v>
      </c>
    </row>
    <row r="31" spans="2:4" ht="17.25" customHeight="1">
      <c r="B31" s="359"/>
      <c r="C31" s="207" t="s">
        <v>297</v>
      </c>
      <c r="D31" s="210">
        <v>0</v>
      </c>
    </row>
    <row r="32" spans="2:4" ht="17.25" customHeight="1">
      <c r="B32" s="360"/>
      <c r="C32" s="207" t="s">
        <v>298</v>
      </c>
      <c r="D32" s="210">
        <v>0</v>
      </c>
    </row>
    <row r="33" spans="2:4" ht="17.25" customHeight="1">
      <c r="B33" s="363" t="s">
        <v>185</v>
      </c>
      <c r="C33" s="265" t="s">
        <v>186</v>
      </c>
      <c r="D33" s="212">
        <f>IF(D36=0,0,(D34*D35)/D36)</f>
        <v>0</v>
      </c>
    </row>
    <row r="34" spans="2:4" ht="17.25" customHeight="1">
      <c r="B34" s="356"/>
      <c r="C34" s="207" t="s">
        <v>187</v>
      </c>
      <c r="D34" s="213">
        <v>0</v>
      </c>
    </row>
    <row r="35" spans="2:4" ht="17.25" customHeight="1">
      <c r="B35" s="356"/>
      <c r="C35" s="207" t="s">
        <v>188</v>
      </c>
      <c r="D35" s="213">
        <v>0</v>
      </c>
    </row>
    <row r="36" spans="2:4" ht="17.25" customHeight="1">
      <c r="B36" s="356"/>
      <c r="C36" s="209" t="s">
        <v>189</v>
      </c>
      <c r="D36" s="208">
        <v>0</v>
      </c>
    </row>
    <row r="37" spans="2:4" ht="17.25" customHeight="1">
      <c r="B37" s="357" t="s">
        <v>190</v>
      </c>
      <c r="C37" s="205" t="s">
        <v>191</v>
      </c>
      <c r="D37" s="214">
        <f>IF('[4]Справочники'!G9=0,0,D38/'[4]Справочники'!G9)</f>
        <v>0</v>
      </c>
    </row>
    <row r="38" spans="2:4" ht="17.25" customHeight="1">
      <c r="B38" s="357"/>
      <c r="C38" s="207" t="s">
        <v>192</v>
      </c>
      <c r="D38" s="208">
        <v>0</v>
      </c>
    </row>
    <row r="39" spans="2:4" ht="17.25" customHeight="1">
      <c r="B39" s="361" t="s">
        <v>193</v>
      </c>
      <c r="C39" s="205" t="s">
        <v>196</v>
      </c>
      <c r="D39" s="216">
        <f>IF(SUM(G40:G43)=0,0,AVERAGE(G40:G43))</f>
        <v>0</v>
      </c>
    </row>
    <row r="40" spans="2:4" ht="17.25" customHeight="1">
      <c r="B40" s="362"/>
      <c r="C40" s="207" t="s">
        <v>299</v>
      </c>
      <c r="D40" s="218">
        <f>IF(D50=0,0,D45/D50)</f>
        <v>0</v>
      </c>
    </row>
    <row r="41" spans="2:4" ht="17.25" customHeight="1">
      <c r="B41" s="362"/>
      <c r="C41" s="207" t="s">
        <v>300</v>
      </c>
      <c r="D41" s="218">
        <f>IF(D51=0,0,D46/D51)</f>
        <v>0</v>
      </c>
    </row>
    <row r="42" spans="2:4" ht="17.25" customHeight="1">
      <c r="B42" s="362"/>
      <c r="C42" s="266" t="s">
        <v>301</v>
      </c>
      <c r="D42" s="218">
        <f>IF(D52=0,0,D47/D52)</f>
        <v>0</v>
      </c>
    </row>
    <row r="43" spans="2:4" ht="17.25" customHeight="1">
      <c r="B43" s="362"/>
      <c r="C43" s="266" t="s">
        <v>302</v>
      </c>
      <c r="D43" s="218">
        <f>IF(D53=0,0,D48/D53)</f>
        <v>0</v>
      </c>
    </row>
    <row r="44" spans="2:4" ht="17.25" customHeight="1">
      <c r="B44" s="362"/>
      <c r="C44" s="219" t="s">
        <v>197</v>
      </c>
      <c r="D44" s="220"/>
    </row>
    <row r="45" spans="2:4" ht="17.25" customHeight="1">
      <c r="B45" s="362"/>
      <c r="C45" s="207" t="s">
        <v>299</v>
      </c>
      <c r="D45" s="221">
        <v>0</v>
      </c>
    </row>
    <row r="46" spans="2:4" ht="17.25" customHeight="1">
      <c r="B46" s="362"/>
      <c r="C46" s="207" t="s">
        <v>300</v>
      </c>
      <c r="D46" s="221">
        <v>0</v>
      </c>
    </row>
    <row r="47" spans="2:4" ht="17.25" customHeight="1">
      <c r="B47" s="362"/>
      <c r="C47" s="266" t="s">
        <v>301</v>
      </c>
      <c r="D47" s="224">
        <v>0</v>
      </c>
    </row>
    <row r="48" spans="2:4" ht="17.25" customHeight="1">
      <c r="B48" s="362"/>
      <c r="C48" s="266" t="s">
        <v>302</v>
      </c>
      <c r="D48" s="224">
        <v>0</v>
      </c>
    </row>
    <row r="49" spans="2:4" ht="17.25" customHeight="1">
      <c r="B49" s="362"/>
      <c r="C49" s="219" t="s">
        <v>198</v>
      </c>
      <c r="D49" s="220"/>
    </row>
    <row r="50" spans="2:4" ht="17.25" customHeight="1">
      <c r="B50" s="362"/>
      <c r="C50" s="207" t="s">
        <v>299</v>
      </c>
      <c r="D50" s="221">
        <v>0</v>
      </c>
    </row>
    <row r="51" spans="2:4" ht="17.25" customHeight="1">
      <c r="B51" s="362"/>
      <c r="C51" s="207" t="s">
        <v>300</v>
      </c>
      <c r="D51" s="221">
        <v>0</v>
      </c>
    </row>
    <row r="52" spans="2:4" ht="17.25" customHeight="1">
      <c r="B52" s="362"/>
      <c r="C52" s="266" t="s">
        <v>301</v>
      </c>
      <c r="D52" s="224">
        <v>0</v>
      </c>
    </row>
    <row r="53" spans="2:4" ht="17.25" customHeight="1">
      <c r="B53" s="363"/>
      <c r="C53" s="266" t="s">
        <v>302</v>
      </c>
      <c r="D53" s="224">
        <v>0</v>
      </c>
    </row>
    <row r="54" spans="2:4" ht="17.25" customHeight="1">
      <c r="B54" s="357" t="s">
        <v>194</v>
      </c>
      <c r="C54" s="265" t="s">
        <v>199</v>
      </c>
      <c r="D54" s="216">
        <f>IF(SUM(G55:G56)=0,0,AVERAGE(G55:G56))</f>
        <v>0</v>
      </c>
    </row>
    <row r="55" spans="2:4" ht="17.25" customHeight="1">
      <c r="B55" s="357"/>
      <c r="C55" s="207" t="s">
        <v>299</v>
      </c>
      <c r="D55" s="216">
        <f>IF((D64+D58)=0,0,D58/(D64+D58))</f>
        <v>0</v>
      </c>
    </row>
    <row r="56" spans="2:4" ht="17.25" customHeight="1">
      <c r="B56" s="357"/>
      <c r="C56" s="207" t="s">
        <v>300</v>
      </c>
      <c r="D56" s="216">
        <f>IF((D65+D59)=0,0,D59/(D65+D59))</f>
        <v>0</v>
      </c>
    </row>
    <row r="57" spans="2:4" ht="17.25" customHeight="1">
      <c r="B57" s="357"/>
      <c r="C57" s="219" t="s">
        <v>303</v>
      </c>
      <c r="D57" s="222"/>
    </row>
    <row r="58" spans="2:4" ht="17.25" customHeight="1">
      <c r="B58" s="357"/>
      <c r="C58" s="207" t="s">
        <v>299</v>
      </c>
      <c r="D58" s="208">
        <v>0</v>
      </c>
    </row>
    <row r="59" spans="2:4" ht="17.25" customHeight="1">
      <c r="B59" s="357"/>
      <c r="C59" s="207" t="s">
        <v>300</v>
      </c>
      <c r="D59" s="208">
        <v>0</v>
      </c>
    </row>
    <row r="60" spans="2:4" ht="17.25" customHeight="1">
      <c r="B60" s="357"/>
      <c r="C60" s="219" t="s">
        <v>304</v>
      </c>
      <c r="D60" s="222"/>
    </row>
    <row r="61" spans="2:4" ht="17.25" customHeight="1">
      <c r="B61" s="357"/>
      <c r="C61" s="207" t="s">
        <v>299</v>
      </c>
      <c r="D61" s="208">
        <v>0</v>
      </c>
    </row>
    <row r="62" spans="2:4" ht="17.25" customHeight="1">
      <c r="B62" s="357"/>
      <c r="C62" s="207" t="s">
        <v>300</v>
      </c>
      <c r="D62" s="208">
        <v>0</v>
      </c>
    </row>
    <row r="63" spans="2:4" ht="17.25" customHeight="1">
      <c r="B63" s="357"/>
      <c r="C63" s="219" t="s">
        <v>305</v>
      </c>
      <c r="D63" s="222"/>
    </row>
    <row r="64" spans="2:4" ht="17.25" customHeight="1">
      <c r="B64" s="357"/>
      <c r="C64" s="207" t="s">
        <v>299</v>
      </c>
      <c r="D64" s="208">
        <v>0</v>
      </c>
    </row>
    <row r="65" spans="2:4" ht="17.25" customHeight="1">
      <c r="B65" s="357"/>
      <c r="C65" s="207" t="s">
        <v>300</v>
      </c>
      <c r="D65" s="208">
        <v>0</v>
      </c>
    </row>
    <row r="66" spans="2:4" ht="17.25" customHeight="1">
      <c r="B66" s="357" t="s">
        <v>195</v>
      </c>
      <c r="C66" s="205" t="s">
        <v>200</v>
      </c>
      <c r="D66" s="216">
        <f>IF(D92=0,0,(D67+D71)/D92)</f>
        <v>0</v>
      </c>
    </row>
    <row r="67" spans="2:4" ht="17.25" customHeight="1">
      <c r="B67" s="357"/>
      <c r="C67" s="207" t="s">
        <v>306</v>
      </c>
      <c r="D67" s="210">
        <v>0</v>
      </c>
    </row>
    <row r="68" spans="2:4" ht="17.25" customHeight="1">
      <c r="B68" s="357"/>
      <c r="C68" s="207" t="s">
        <v>292</v>
      </c>
      <c r="D68" s="210">
        <v>0</v>
      </c>
    </row>
    <row r="69" spans="2:4" ht="17.25" customHeight="1">
      <c r="B69" s="357"/>
      <c r="C69" s="207" t="s">
        <v>293</v>
      </c>
      <c r="D69" s="210">
        <v>0</v>
      </c>
    </row>
    <row r="70" spans="2:4" ht="17.25" customHeight="1">
      <c r="B70" s="357"/>
      <c r="C70" s="207" t="s">
        <v>294</v>
      </c>
      <c r="D70" s="210">
        <v>0</v>
      </c>
    </row>
    <row r="71" spans="2:4" ht="17.25" customHeight="1">
      <c r="B71" s="357"/>
      <c r="C71" s="207" t="s">
        <v>307</v>
      </c>
      <c r="D71" s="210">
        <v>0</v>
      </c>
    </row>
    <row r="72" spans="2:4" ht="17.25" customHeight="1">
      <c r="B72" s="357"/>
      <c r="C72" s="207" t="s">
        <v>296</v>
      </c>
      <c r="D72" s="210">
        <v>0</v>
      </c>
    </row>
    <row r="73" spans="2:4" ht="17.25" customHeight="1">
      <c r="B73" s="357"/>
      <c r="C73" s="207" t="s">
        <v>297</v>
      </c>
      <c r="D73" s="210">
        <v>0</v>
      </c>
    </row>
    <row r="74" spans="2:4" ht="17.25" customHeight="1">
      <c r="B74" s="357"/>
      <c r="C74" s="207" t="s">
        <v>298</v>
      </c>
      <c r="D74" s="210">
        <v>0</v>
      </c>
    </row>
    <row r="75" spans="2:4" ht="17.25" customHeight="1">
      <c r="B75" s="378" t="s">
        <v>201</v>
      </c>
      <c r="C75" s="379"/>
      <c r="D75" s="380"/>
    </row>
    <row r="76" spans="2:4" ht="17.25" customHeight="1">
      <c r="B76" s="356" t="s">
        <v>202</v>
      </c>
      <c r="C76" s="205" t="s">
        <v>203</v>
      </c>
      <c r="D76" s="216">
        <f>IF(SUM(G77:G78)=0,0,AVERAGE(G77:G78))</f>
        <v>0</v>
      </c>
    </row>
    <row r="77" spans="2:4" ht="17.25" customHeight="1">
      <c r="B77" s="356"/>
      <c r="C77" s="207" t="s">
        <v>299</v>
      </c>
      <c r="D77" s="218">
        <f>IF(D83=0,0,D80/D83)</f>
        <v>0</v>
      </c>
    </row>
    <row r="78" spans="2:4" ht="17.25" customHeight="1">
      <c r="B78" s="356"/>
      <c r="C78" s="207" t="s">
        <v>300</v>
      </c>
      <c r="D78" s="218">
        <f>IF(D84=0,0,D81/D84)</f>
        <v>0</v>
      </c>
    </row>
    <row r="79" spans="2:4" ht="17.25" customHeight="1">
      <c r="B79" s="356"/>
      <c r="C79" s="219" t="s">
        <v>204</v>
      </c>
      <c r="D79" s="220"/>
    </row>
    <row r="80" spans="2:4" ht="17.25" customHeight="1">
      <c r="B80" s="356"/>
      <c r="C80" s="207" t="s">
        <v>299</v>
      </c>
      <c r="D80" s="221">
        <v>0</v>
      </c>
    </row>
    <row r="81" spans="2:4" ht="17.25" customHeight="1">
      <c r="B81" s="356"/>
      <c r="C81" s="207" t="s">
        <v>300</v>
      </c>
      <c r="D81" s="221">
        <v>0</v>
      </c>
    </row>
    <row r="82" spans="2:4" ht="17.25" customHeight="1">
      <c r="B82" s="356"/>
      <c r="C82" s="219" t="s">
        <v>205</v>
      </c>
      <c r="D82" s="223"/>
    </row>
    <row r="83" spans="2:4" ht="17.25" customHeight="1">
      <c r="B83" s="356"/>
      <c r="C83" s="207" t="s">
        <v>299</v>
      </c>
      <c r="D83" s="221">
        <v>0</v>
      </c>
    </row>
    <row r="84" spans="2:4" ht="17.25" customHeight="1">
      <c r="B84" s="356"/>
      <c r="C84" s="207" t="s">
        <v>300</v>
      </c>
      <c r="D84" s="221">
        <v>0</v>
      </c>
    </row>
    <row r="85" spans="2:4" ht="17.25" customHeight="1">
      <c r="B85" s="378" t="s">
        <v>206</v>
      </c>
      <c r="C85" s="379"/>
      <c r="D85" s="380"/>
    </row>
    <row r="86" spans="2:4" ht="17.25" customHeight="1">
      <c r="B86" s="211" t="s">
        <v>207</v>
      </c>
      <c r="C86" s="205" t="s">
        <v>208</v>
      </c>
      <c r="D86" s="218">
        <f>IF(D36=0,0,D94/D36)</f>
        <v>0</v>
      </c>
    </row>
    <row r="87" spans="2:4" ht="17.25" customHeight="1">
      <c r="B87" s="355" t="s">
        <v>209</v>
      </c>
      <c r="C87" s="215" t="s">
        <v>210</v>
      </c>
      <c r="D87" s="267">
        <f>IF(D89=0,0,D88/D89)</f>
        <v>0</v>
      </c>
    </row>
    <row r="88" spans="2:4" ht="17.25" customHeight="1">
      <c r="B88" s="355"/>
      <c r="C88" s="209" t="s">
        <v>211</v>
      </c>
      <c r="D88" s="210">
        <v>0</v>
      </c>
    </row>
    <row r="89" spans="2:4" ht="17.25" customHeight="1">
      <c r="B89" s="355"/>
      <c r="C89" s="209" t="s">
        <v>212</v>
      </c>
      <c r="D89" s="210">
        <v>0</v>
      </c>
    </row>
    <row r="90" spans="2:4" ht="17.25" customHeight="1">
      <c r="B90" s="356" t="s">
        <v>213</v>
      </c>
      <c r="C90" s="205" t="s">
        <v>214</v>
      </c>
      <c r="D90" s="225">
        <f>IF(D92=0,0,D91/D92)</f>
        <v>0</v>
      </c>
    </row>
    <row r="91" spans="2:4" ht="17.25" customHeight="1">
      <c r="B91" s="356"/>
      <c r="C91" s="207" t="s">
        <v>215</v>
      </c>
      <c r="D91" s="221">
        <v>0</v>
      </c>
    </row>
    <row r="92" spans="2:4" ht="17.25" customHeight="1">
      <c r="B92" s="356"/>
      <c r="C92" s="209" t="s">
        <v>184</v>
      </c>
      <c r="D92" s="210">
        <v>0</v>
      </c>
    </row>
    <row r="93" spans="2:4" ht="17.25" customHeight="1">
      <c r="B93" s="357" t="s">
        <v>216</v>
      </c>
      <c r="C93" s="215" t="s">
        <v>308</v>
      </c>
      <c r="D93" s="217">
        <f>IF(D94=0,0,D95/D94*1000)</f>
        <v>0</v>
      </c>
    </row>
    <row r="94" spans="2:4" ht="17.25" customHeight="1">
      <c r="B94" s="357"/>
      <c r="C94" s="209" t="s">
        <v>309</v>
      </c>
      <c r="D94" s="208">
        <v>0</v>
      </c>
    </row>
    <row r="95" spans="2:4" ht="17.25" customHeight="1">
      <c r="B95" s="357"/>
      <c r="C95" s="209" t="s">
        <v>310</v>
      </c>
      <c r="D95" s="210">
        <v>0</v>
      </c>
    </row>
    <row r="96" spans="2:4" ht="17.25" customHeight="1">
      <c r="B96" s="356" t="s">
        <v>217</v>
      </c>
      <c r="C96" s="215" t="s">
        <v>218</v>
      </c>
      <c r="D96" s="225">
        <f>IF(D97=0,0,(D98*D99)/D97)</f>
        <v>0</v>
      </c>
    </row>
    <row r="97" spans="2:4" ht="17.25" customHeight="1">
      <c r="B97" s="356"/>
      <c r="C97" s="268" t="s">
        <v>219</v>
      </c>
      <c r="D97" s="221">
        <v>0</v>
      </c>
    </row>
    <row r="98" spans="2:4" ht="17.25" customHeight="1">
      <c r="B98" s="356"/>
      <c r="C98" s="268" t="s">
        <v>220</v>
      </c>
      <c r="D98" s="221">
        <v>0</v>
      </c>
    </row>
    <row r="99" spans="2:4" ht="17.25" customHeight="1">
      <c r="B99" s="356"/>
      <c r="C99" s="268" t="s">
        <v>221</v>
      </c>
      <c r="D99" s="210">
        <v>0</v>
      </c>
    </row>
    <row r="100" spans="2:4" ht="17.25" customHeight="1">
      <c r="B100" s="378" t="s">
        <v>311</v>
      </c>
      <c r="C100" s="379"/>
      <c r="D100" s="380"/>
    </row>
    <row r="101" spans="2:4" ht="17.25" customHeight="1">
      <c r="B101" s="356" t="s">
        <v>222</v>
      </c>
      <c r="C101" s="205" t="s">
        <v>223</v>
      </c>
      <c r="D101" s="218">
        <f>IF(D103=0,0,D102/D103)</f>
        <v>0</v>
      </c>
    </row>
    <row r="102" spans="2:4" ht="17.25" customHeight="1">
      <c r="B102" s="356"/>
      <c r="C102" s="226" t="s">
        <v>224</v>
      </c>
      <c r="D102" s="221">
        <v>0</v>
      </c>
    </row>
    <row r="103" spans="2:4" ht="17.25" customHeight="1">
      <c r="B103" s="356"/>
      <c r="C103" s="226" t="s">
        <v>225</v>
      </c>
      <c r="D103" s="221">
        <v>0</v>
      </c>
    </row>
    <row r="104" spans="2:4" ht="17.25" customHeight="1">
      <c r="B104" s="356" t="s">
        <v>226</v>
      </c>
      <c r="C104" s="205" t="s">
        <v>227</v>
      </c>
      <c r="D104" s="218">
        <f>IF(D106=0,0,D105/D106)</f>
        <v>0</v>
      </c>
    </row>
    <row r="105" spans="2:4" ht="17.25" customHeight="1">
      <c r="B105" s="356"/>
      <c r="C105" s="207" t="s">
        <v>312</v>
      </c>
      <c r="D105" s="221">
        <v>0</v>
      </c>
    </row>
    <row r="106" spans="2:4" ht="17.25" customHeight="1">
      <c r="B106" s="356"/>
      <c r="C106" s="207" t="s">
        <v>313</v>
      </c>
      <c r="D106" s="221">
        <v>0</v>
      </c>
    </row>
    <row r="107" spans="2:4" ht="17.25" customHeight="1">
      <c r="B107" s="356" t="s">
        <v>228</v>
      </c>
      <c r="C107" s="205" t="s">
        <v>314</v>
      </c>
      <c r="D107" s="227">
        <f>AVERAGE(D108:D109)</f>
        <v>0</v>
      </c>
    </row>
    <row r="108" spans="2:4" ht="17.25" customHeight="1">
      <c r="B108" s="356"/>
      <c r="C108" s="228" t="s">
        <v>315</v>
      </c>
      <c r="D108" s="227">
        <f>IF(D112=0,0,D110/D112)</f>
        <v>0</v>
      </c>
    </row>
    <row r="109" spans="2:4" ht="17.25" customHeight="1">
      <c r="B109" s="356"/>
      <c r="C109" s="228" t="s">
        <v>316</v>
      </c>
      <c r="D109" s="227">
        <f>IF(D113=0,0,D111/D113)</f>
        <v>0</v>
      </c>
    </row>
    <row r="110" spans="2:4" ht="17.25" customHeight="1">
      <c r="B110" s="356"/>
      <c r="C110" s="207" t="s">
        <v>317</v>
      </c>
      <c r="D110" s="221">
        <v>0</v>
      </c>
    </row>
    <row r="111" spans="2:4" ht="17.25" customHeight="1">
      <c r="B111" s="356"/>
      <c r="C111" s="207" t="s">
        <v>318</v>
      </c>
      <c r="D111" s="221">
        <v>0</v>
      </c>
    </row>
    <row r="112" spans="2:4" ht="17.25" customHeight="1">
      <c r="B112" s="356"/>
      <c r="C112" s="209" t="s">
        <v>319</v>
      </c>
      <c r="D112" s="221">
        <v>0</v>
      </c>
    </row>
    <row r="113" spans="2:4" ht="17.25" customHeight="1">
      <c r="B113" s="356"/>
      <c r="C113" s="209" t="s">
        <v>320</v>
      </c>
      <c r="D113" s="221">
        <v>0</v>
      </c>
    </row>
    <row r="114" spans="2:4" ht="17.25" customHeight="1">
      <c r="B114" s="356" t="s">
        <v>229</v>
      </c>
      <c r="C114" s="205" t="s">
        <v>230</v>
      </c>
      <c r="D114" s="225">
        <f>IF(D92=0,0,D115/D92)</f>
        <v>0</v>
      </c>
    </row>
    <row r="115" spans="2:4" ht="17.25" customHeight="1">
      <c r="B115" s="356"/>
      <c r="C115" s="229" t="s">
        <v>231</v>
      </c>
      <c r="D115" s="213">
        <v>0</v>
      </c>
    </row>
    <row r="116" spans="2:4" ht="17.25" customHeight="1">
      <c r="B116" s="211" t="s">
        <v>232</v>
      </c>
      <c r="C116" s="205" t="s">
        <v>233</v>
      </c>
      <c r="D116" s="225">
        <f>IF(D115=0,0,D112/D115*1000)</f>
        <v>0</v>
      </c>
    </row>
    <row r="117" spans="2:4" ht="17.25" customHeight="1">
      <c r="B117" s="356" t="s">
        <v>234</v>
      </c>
      <c r="C117" s="205" t="s">
        <v>235</v>
      </c>
      <c r="D117" s="227">
        <f>IF(D119=0,0,'[4]Справочники'!G9/(D118/D119))</f>
        <v>0</v>
      </c>
    </row>
    <row r="118" spans="2:4" ht="17.25" customHeight="1">
      <c r="B118" s="356"/>
      <c r="C118" s="207" t="s">
        <v>236</v>
      </c>
      <c r="D118" s="221">
        <v>0</v>
      </c>
    </row>
    <row r="119" spans="2:4" ht="24.75" customHeight="1">
      <c r="B119" s="356"/>
      <c r="C119" s="207" t="s">
        <v>237</v>
      </c>
      <c r="D119" s="221">
        <v>0</v>
      </c>
    </row>
    <row r="120" spans="2:4" ht="17.25" customHeight="1">
      <c r="B120" s="378" t="s">
        <v>321</v>
      </c>
      <c r="C120" s="379"/>
      <c r="D120" s="380"/>
    </row>
    <row r="121" spans="2:4" ht="17.25" customHeight="1">
      <c r="B121" s="376" t="s">
        <v>238</v>
      </c>
      <c r="C121" s="230" t="s">
        <v>239</v>
      </c>
      <c r="D121" s="225">
        <f>D122+D124+D125+D129+D130</f>
        <v>0</v>
      </c>
    </row>
    <row r="122" spans="2:4" ht="17.25" customHeight="1">
      <c r="B122" s="376"/>
      <c r="C122" s="231" t="s">
        <v>240</v>
      </c>
      <c r="D122" s="225">
        <v>0</v>
      </c>
    </row>
    <row r="123" spans="2:4" ht="17.25" customHeight="1">
      <c r="B123" s="376"/>
      <c r="C123" s="231" t="s">
        <v>241</v>
      </c>
      <c r="D123" s="225">
        <v>0</v>
      </c>
    </row>
    <row r="124" spans="2:4" ht="24.75" customHeight="1">
      <c r="B124" s="376"/>
      <c r="C124" s="231" t="s">
        <v>242</v>
      </c>
      <c r="D124" s="225">
        <v>0</v>
      </c>
    </row>
    <row r="125" spans="2:4" ht="24.75" customHeight="1">
      <c r="B125" s="376"/>
      <c r="C125" s="232" t="s">
        <v>243</v>
      </c>
      <c r="D125" s="225">
        <f>SUM(D126:D128)</f>
        <v>0</v>
      </c>
    </row>
    <row r="126" spans="2:4" ht="17.25" customHeight="1">
      <c r="B126" s="376"/>
      <c r="C126" s="231" t="s">
        <v>244</v>
      </c>
      <c r="D126" s="225">
        <v>0</v>
      </c>
    </row>
    <row r="127" spans="2:4" ht="29.25" customHeight="1">
      <c r="B127" s="376"/>
      <c r="C127" s="231" t="s">
        <v>245</v>
      </c>
      <c r="D127" s="225">
        <v>0</v>
      </c>
    </row>
    <row r="128" spans="2:4" ht="17.25" customHeight="1">
      <c r="B128" s="376"/>
      <c r="C128" s="231" t="s">
        <v>246</v>
      </c>
      <c r="D128" s="225">
        <v>0</v>
      </c>
    </row>
    <row r="129" spans="2:4" ht="17.25" customHeight="1">
      <c r="B129" s="376"/>
      <c r="C129" s="231" t="s">
        <v>247</v>
      </c>
      <c r="D129" s="225">
        <v>0</v>
      </c>
    </row>
    <row r="130" spans="2:4" ht="17.25" customHeight="1">
      <c r="B130" s="376"/>
      <c r="C130" s="233" t="s">
        <v>322</v>
      </c>
      <c r="D130" s="225">
        <v>0</v>
      </c>
    </row>
    <row r="131" spans="2:4" ht="17.25" customHeight="1">
      <c r="B131" s="376"/>
      <c r="C131" s="233" t="s">
        <v>323</v>
      </c>
      <c r="D131" s="225">
        <v>0</v>
      </c>
    </row>
    <row r="132" spans="2:4" ht="17.25" customHeight="1">
      <c r="B132" s="376"/>
      <c r="C132" s="233" t="s">
        <v>324</v>
      </c>
      <c r="D132" s="225">
        <v>0</v>
      </c>
    </row>
    <row r="133" spans="2:4" ht="17.25" customHeight="1">
      <c r="B133" s="376"/>
      <c r="C133" s="233" t="s">
        <v>325</v>
      </c>
      <c r="D133" s="225">
        <v>0</v>
      </c>
    </row>
    <row r="134" spans="2:4" ht="17.25" customHeight="1">
      <c r="B134" s="376"/>
      <c r="C134" s="233" t="s">
        <v>326</v>
      </c>
      <c r="D134" s="225">
        <v>0</v>
      </c>
    </row>
    <row r="135" spans="2:4" ht="17.25" customHeight="1">
      <c r="B135" s="376"/>
      <c r="C135" s="230" t="s">
        <v>327</v>
      </c>
      <c r="D135" s="234"/>
    </row>
    <row r="136" spans="2:4" ht="34.5" customHeight="1" hidden="1" thickBot="1">
      <c r="B136" s="377"/>
      <c r="C136" s="236" t="s">
        <v>248</v>
      </c>
      <c r="D136" s="237">
        <v>0</v>
      </c>
    </row>
    <row r="137" spans="2:4" ht="39.75" customHeight="1" hidden="1" thickBot="1">
      <c r="B137" s="235"/>
      <c r="C137" s="236" t="s">
        <v>248</v>
      </c>
      <c r="D137" s="237">
        <v>0</v>
      </c>
    </row>
  </sheetData>
  <sheetProtection password="CC60" sheet="1" formatCells="0" formatColumns="0" formatRows="0" insertColumns="0" insertHyperlinks="0" deleteColumns="0" deleteRows="0" sort="0" autoFilter="0" pivotTables="0"/>
  <mergeCells count="25">
    <mergeCell ref="B107:B113"/>
    <mergeCell ref="B114:B115"/>
    <mergeCell ref="B117:B119"/>
    <mergeCell ref="B120:D120"/>
    <mergeCell ref="B121:B136"/>
    <mergeCell ref="B54:B65"/>
    <mergeCell ref="B66:B74"/>
    <mergeCell ref="B96:B99"/>
    <mergeCell ref="B100:D100"/>
    <mergeCell ref="B101:B103"/>
    <mergeCell ref="B104:B106"/>
    <mergeCell ref="B75:D75"/>
    <mergeCell ref="B76:B84"/>
    <mergeCell ref="B85:D85"/>
    <mergeCell ref="D1:D5"/>
    <mergeCell ref="B7:D7"/>
    <mergeCell ref="B8:D8"/>
    <mergeCell ref="B21:D21"/>
    <mergeCell ref="B87:B89"/>
    <mergeCell ref="B90:B92"/>
    <mergeCell ref="B93:B95"/>
    <mergeCell ref="B22:B32"/>
    <mergeCell ref="B39:B53"/>
    <mergeCell ref="B33:B36"/>
    <mergeCell ref="B37:B38"/>
  </mergeCells>
  <dataValidations count="4">
    <dataValidation type="decimal" allowBlank="1" showErrorMessage="1" errorTitle="Ошибка" error="Допускается ввод только действительных чисел!" sqref="D118:D119 D110:D113 D105:D106 D102:D103 D97:D99 D95 D91:D92 D88:D89 D83:D84 D80:D81 D67:D74 D50:D53 D45:D48 D24:D32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15 D94 D64:D65 D61:D62 D58:D59 D38 D34:D36 D23">
      <formula1>0</formula1>
      <formula2>9.99999999999999E+23</formula2>
    </dataValidation>
    <dataValidation type="decimal" allowBlank="1" showInputMessage="1" showErrorMessage="1" sqref="D137 D136">
      <formula1>0</formula1>
      <formula2>1</formula2>
    </dataValidation>
    <dataValidation type="list" allowBlank="1" showInputMessage="1" showErrorMessage="1" sqref="D135">
      <formula1>"Да,Нет"</formula1>
    </dataValidation>
  </dataValidations>
  <printOptions/>
  <pageMargins left="0.29" right="0.16" top="0.15" bottom="0.15" header="0.15" footer="0.1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Александровна Севачева</dc:creator>
  <cp:keywords/>
  <dc:description/>
  <cp:lastModifiedBy>Жилина</cp:lastModifiedBy>
  <cp:lastPrinted>2013-02-21T11:39:04Z</cp:lastPrinted>
  <dcterms:created xsi:type="dcterms:W3CDTF">2012-12-05T13:25:53Z</dcterms:created>
  <dcterms:modified xsi:type="dcterms:W3CDTF">2013-03-21T11:53:11Z</dcterms:modified>
  <cp:category/>
  <cp:version/>
  <cp:contentType/>
  <cp:contentStatus/>
</cp:coreProperties>
</file>